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120" yWindow="30" windowWidth="19095" windowHeight="8160" firstSheet="3" activeTab="3"/>
  </bookViews>
  <sheets>
    <sheet name="Plan1" sheetId="1" r:id="rId1"/>
    <sheet name="Curva Padrão" sheetId="2" r:id="rId2"/>
    <sheet name="Massa celular" sheetId="3" r:id="rId3"/>
    <sheet name="Curva HACA" sheetId="8" r:id="rId4"/>
    <sheet name="Cons_Aç_HACA" sheetId="10" r:id="rId5"/>
  </sheets>
  <externalReferences>
    <externalReference r:id="rId6"/>
    <externalReference r:id="rId7"/>
  </externalReferences>
  <calcPr calcId="125725"/>
</workbook>
</file>

<file path=xl/calcChain.xml><?xml version="1.0" encoding="utf-8"?>
<calcChain xmlns="http://schemas.openxmlformats.org/spreadsheetml/2006/main">
  <c r="L4" i="10"/>
  <c r="E14" i="8"/>
  <c r="E4"/>
  <c r="E5"/>
  <c r="E6"/>
  <c r="E7"/>
  <c r="E8"/>
  <c r="E9"/>
  <c r="E10"/>
  <c r="E11"/>
  <c r="E12"/>
  <c r="E13"/>
  <c r="J54" i="2"/>
  <c r="J53"/>
  <c r="O44"/>
  <c r="O43"/>
  <c r="O41"/>
  <c r="O40"/>
  <c r="F27"/>
  <c r="F28"/>
  <c r="F29"/>
  <c r="F30"/>
  <c r="F31"/>
  <c r="F32"/>
  <c r="F33"/>
  <c r="F26"/>
  <c r="E40"/>
  <c r="E41"/>
  <c r="E42"/>
  <c r="E39"/>
  <c r="F16" i="3"/>
  <c r="G16"/>
  <c r="H16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J33" i="2"/>
  <c r="J32"/>
  <c r="J31"/>
  <c r="J30"/>
  <c r="J29"/>
  <c r="J28"/>
  <c r="J27"/>
  <c r="J26"/>
  <c r="H6" i="3"/>
  <c r="H7"/>
  <c r="H8"/>
  <c r="H9"/>
  <c r="H10"/>
  <c r="H11"/>
  <c r="H12"/>
  <c r="H13"/>
  <c r="H14"/>
  <c r="H15"/>
  <c r="H5"/>
  <c r="G6"/>
  <c r="G7"/>
  <c r="G8"/>
  <c r="G9"/>
  <c r="G10"/>
  <c r="G11"/>
  <c r="G12"/>
  <c r="G13"/>
  <c r="G14"/>
  <c r="G15"/>
  <c r="G5"/>
  <c r="F6"/>
  <c r="F7"/>
  <c r="F8"/>
  <c r="F9"/>
  <c r="F10"/>
  <c r="F11"/>
  <c r="F12"/>
  <c r="F13"/>
  <c r="F14"/>
  <c r="F15"/>
  <c r="F5"/>
  <c r="C9" i="2"/>
  <c r="C8"/>
  <c r="C7"/>
  <c r="H4" i="3"/>
  <c r="G4"/>
  <c r="F4"/>
  <c r="T124" i="1"/>
  <c r="T120"/>
  <c r="T116"/>
  <c r="T112"/>
  <c r="T108"/>
  <c r="T104"/>
  <c r="T100"/>
  <c r="T96"/>
  <c r="T92"/>
  <c r="T88"/>
  <c r="T84"/>
  <c r="T80"/>
  <c r="T76"/>
  <c r="T72"/>
  <c r="T68"/>
  <c r="T64"/>
  <c r="T60"/>
  <c r="T56"/>
  <c r="T52"/>
  <c r="T48"/>
  <c r="T44"/>
  <c r="T40"/>
  <c r="T36"/>
  <c r="T32"/>
  <c r="T28"/>
  <c r="T24"/>
  <c r="T20"/>
  <c r="T16"/>
  <c r="T12"/>
  <c r="T8"/>
  <c r="M124"/>
  <c r="M120"/>
  <c r="M116"/>
  <c r="M112"/>
  <c r="M108"/>
  <c r="M104"/>
  <c r="M100"/>
  <c r="M96"/>
  <c r="M92"/>
  <c r="M88"/>
  <c r="M84"/>
  <c r="M80"/>
  <c r="M76"/>
  <c r="M72"/>
  <c r="M68"/>
  <c r="M64"/>
  <c r="M60"/>
  <c r="M56"/>
  <c r="M52"/>
  <c r="M48"/>
  <c r="M44"/>
  <c r="M40"/>
  <c r="M36"/>
  <c r="M32"/>
  <c r="M28"/>
  <c r="M24"/>
  <c r="M20"/>
  <c r="M16"/>
  <c r="M12"/>
  <c r="M8"/>
  <c r="F124"/>
  <c r="F120"/>
  <c r="F116"/>
  <c r="F112"/>
  <c r="F108"/>
  <c r="F104"/>
  <c r="F100"/>
  <c r="F96"/>
  <c r="F92"/>
  <c r="F88"/>
  <c r="F84"/>
  <c r="F80"/>
  <c r="F76"/>
  <c r="F72"/>
  <c r="F68"/>
  <c r="F64"/>
  <c r="F60"/>
  <c r="F56"/>
  <c r="F52"/>
  <c r="F48"/>
  <c r="F44"/>
  <c r="F40"/>
  <c r="F36"/>
  <c r="F32"/>
  <c r="F28"/>
  <c r="F24"/>
  <c r="F20"/>
  <c r="F16"/>
  <c r="F12"/>
  <c r="F8"/>
  <c r="C6" i="2"/>
  <c r="H10"/>
</calcChain>
</file>

<file path=xl/sharedStrings.xml><?xml version="1.0" encoding="utf-8"?>
<sst xmlns="http://schemas.openxmlformats.org/spreadsheetml/2006/main" count="58" uniqueCount="32">
  <si>
    <t>LC27</t>
  </si>
  <si>
    <t>IB09</t>
  </si>
  <si>
    <t xml:space="preserve">Fermentômetro </t>
  </si>
  <si>
    <r>
      <t>OD</t>
    </r>
    <r>
      <rPr>
        <sz val="6"/>
        <color theme="1"/>
        <rFont val="Calibri"/>
        <family val="2"/>
        <scheme val="minor"/>
      </rPr>
      <t>600</t>
    </r>
  </si>
  <si>
    <t>DNS</t>
  </si>
  <si>
    <t>Tempo (h)</t>
  </si>
  <si>
    <r>
      <t>Vol (</t>
    </r>
    <r>
      <rPr>
        <sz val="11"/>
        <color theme="1"/>
        <rFont val="Calibri"/>
        <family val="2"/>
      </rPr>
      <t>μL)</t>
    </r>
  </si>
  <si>
    <r>
      <t>ABS (</t>
    </r>
    <r>
      <rPr>
        <sz val="11"/>
        <color theme="1"/>
        <rFont val="Calibri"/>
        <family val="2"/>
      </rPr>
      <t>λ=600nm)</t>
    </r>
  </si>
  <si>
    <t>x</t>
  </si>
  <si>
    <t>Massa celular (mg)</t>
  </si>
  <si>
    <t>Média</t>
  </si>
  <si>
    <t>IB04</t>
  </si>
  <si>
    <t>Tempo</t>
  </si>
  <si>
    <r>
      <t>OD</t>
    </r>
    <r>
      <rPr>
        <sz val="6"/>
        <color theme="1"/>
        <rFont val="Calibri"/>
        <family val="2"/>
        <scheme val="minor"/>
      </rPr>
      <t xml:space="preserve">600 </t>
    </r>
    <r>
      <rPr>
        <sz val="11"/>
        <color theme="1"/>
        <rFont val="Calibri"/>
        <family val="2"/>
        <scheme val="minor"/>
      </rPr>
      <t>(Média)</t>
    </r>
  </si>
  <si>
    <t>-</t>
  </si>
  <si>
    <t>Massa celular (mg/mL)</t>
  </si>
  <si>
    <t>Curva DNS</t>
  </si>
  <si>
    <t>Ponto</t>
  </si>
  <si>
    <t>ABS (550nm)</t>
  </si>
  <si>
    <t>xilose</t>
  </si>
  <si>
    <t>YE</t>
  </si>
  <si>
    <t>KH2PO4</t>
  </si>
  <si>
    <t>Uréia</t>
  </si>
  <si>
    <t>solução mãe</t>
  </si>
  <si>
    <t>2mg/mL</t>
  </si>
  <si>
    <t>AR (mg/mL)</t>
  </si>
  <si>
    <t>mg/mL</t>
  </si>
  <si>
    <t>ABS</t>
  </si>
  <si>
    <t>Equação</t>
  </si>
  <si>
    <t>ART (%)</t>
  </si>
  <si>
    <t xml:space="preserve"> </t>
  </si>
  <si>
    <t>ART (g/L)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</si>
</sst>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2"/>
      <name val="AGaramond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9" xfId="0" applyFont="1" applyBorder="1" applyAlignment="1">
      <alignment horizontal="center" vertical="center" textRotation="9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22" xfId="0" applyBorder="1" applyAlignment="1">
      <alignment horizontal="center"/>
    </xf>
    <xf numFmtId="164" fontId="0" fillId="0" borderId="25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9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2" fontId="0" fillId="0" borderId="16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/>
    </xf>
    <xf numFmtId="2" fontId="6" fillId="0" borderId="9" xfId="0" applyNumberFormat="1" applyFont="1" applyFill="1" applyBorder="1" applyAlignment="1">
      <alignment horizontal="center"/>
    </xf>
    <xf numFmtId="2" fontId="6" fillId="0" borderId="32" xfId="0" applyNumberFormat="1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164" fontId="6" fillId="0" borderId="9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8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NumberFormat="1" applyBorder="1"/>
    <xf numFmtId="0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rendline>
            <c:trendlineType val="linear"/>
          </c:trendline>
          <c:cat>
            <c:numRef>
              <c:f>'Curva Padrão'!$C$4:$C$9</c:f>
              <c:numCache>
                <c:formatCode>General</c:formatCode>
                <c:ptCount val="6"/>
                <c:pt idx="0">
                  <c:v>0</c:v>
                </c:pt>
                <c:pt idx="1">
                  <c:v>0.45900000000000002</c:v>
                </c:pt>
                <c:pt idx="2">
                  <c:v>0.91800000000000004</c:v>
                </c:pt>
                <c:pt idx="3">
                  <c:v>1.377</c:v>
                </c:pt>
                <c:pt idx="4">
                  <c:v>1.8360000000000001</c:v>
                </c:pt>
                <c:pt idx="5">
                  <c:v>2.2949999999999999</c:v>
                </c:pt>
              </c:numCache>
            </c:numRef>
          </c:cat>
          <c:val>
            <c:numRef>
              <c:f>'Curva Padrão'!$D$4:$D$9</c:f>
              <c:numCache>
                <c:formatCode>General</c:formatCode>
                <c:ptCount val="6"/>
                <c:pt idx="0">
                  <c:v>0</c:v>
                </c:pt>
                <c:pt idx="1">
                  <c:v>0.25900000000000001</c:v>
                </c:pt>
                <c:pt idx="2">
                  <c:v>0.501</c:v>
                </c:pt>
                <c:pt idx="3">
                  <c:v>0.68400000000000005</c:v>
                </c:pt>
                <c:pt idx="4">
                  <c:v>0.878</c:v>
                </c:pt>
                <c:pt idx="5">
                  <c:v>1.022</c:v>
                </c:pt>
              </c:numCache>
            </c:numRef>
          </c:val>
        </c:ser>
        <c:marker val="1"/>
        <c:axId val="68118784"/>
        <c:axId val="68133248"/>
      </c:lineChart>
      <c:catAx>
        <c:axId val="681187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baseline="0">
                    <a:latin typeface="Times New Roman" pitchFamily="18" charset="0"/>
                  </a:defRPr>
                </a:pPr>
                <a:r>
                  <a:rPr lang="pt-BR" baseline="0">
                    <a:latin typeface="Times New Roman" pitchFamily="18" charset="0"/>
                  </a:rPr>
                  <a:t>Massa Celular (mg)</a:t>
                </a:r>
              </a:p>
            </c:rich>
          </c:tx>
        </c:title>
        <c:numFmt formatCode="General" sourceLinked="1"/>
        <c:majorTickMark val="none"/>
        <c:tickLblPos val="nextTo"/>
        <c:crossAx val="68133248"/>
        <c:crosses val="autoZero"/>
        <c:auto val="1"/>
        <c:lblAlgn val="ctr"/>
        <c:lblOffset val="100"/>
      </c:catAx>
      <c:valAx>
        <c:axId val="6813324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baseline="0">
                    <a:latin typeface="Times New Roman" pitchFamily="18" charset="0"/>
                  </a:defRPr>
                </a:pPr>
                <a:r>
                  <a:rPr lang="pt-BR" baseline="0">
                    <a:latin typeface="Times New Roman" pitchFamily="18" charset="0"/>
                  </a:rPr>
                  <a:t>ABS (600 nm)</a:t>
                </a:r>
              </a:p>
            </c:rich>
          </c:tx>
        </c:title>
        <c:numFmt formatCode="General" sourceLinked="1"/>
        <c:tickLblPos val="nextTo"/>
        <c:crossAx val="68118784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308" footer="0.314960620000003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scatterChart>
        <c:scatterStyle val="lineMarker"/>
        <c:ser>
          <c:idx val="0"/>
          <c:order val="0"/>
          <c:tx>
            <c:v>ABS Média</c:v>
          </c:tx>
          <c:spPr>
            <a:ln w="28575">
              <a:noFill/>
            </a:ln>
          </c:spPr>
          <c:trendline>
            <c:trendlineType val="linear"/>
          </c:trendline>
          <c:xVal>
            <c:numRef>
              <c:f>'Curva Padrão'!$F$26:$F$33</c:f>
              <c:numCache>
                <c:formatCode>0.000</c:formatCode>
                <c:ptCount val="8"/>
                <c:pt idx="0">
                  <c:v>2.6666666666666668E-2</c:v>
                </c:pt>
                <c:pt idx="1">
                  <c:v>0.04</c:v>
                </c:pt>
                <c:pt idx="2">
                  <c:v>5.3333333333333337E-2</c:v>
                </c:pt>
                <c:pt idx="3">
                  <c:v>6.6666666666666666E-2</c:v>
                </c:pt>
                <c:pt idx="4">
                  <c:v>0.08</c:v>
                </c:pt>
                <c:pt idx="5">
                  <c:v>9.3333333333333338E-2</c:v>
                </c:pt>
                <c:pt idx="6">
                  <c:v>0.10666666666666667</c:v>
                </c:pt>
                <c:pt idx="7">
                  <c:v>0.12</c:v>
                </c:pt>
              </c:numCache>
            </c:numRef>
          </c:xVal>
          <c:yVal>
            <c:numRef>
              <c:f>'[1]Curva Padrão'!$J$22:$J$29</c:f>
              <c:numCache>
                <c:formatCode>General</c:formatCode>
                <c:ptCount val="8"/>
                <c:pt idx="0">
                  <c:v>0.14166666666666669</c:v>
                </c:pt>
                <c:pt idx="1">
                  <c:v>0.25166666666666665</c:v>
                </c:pt>
                <c:pt idx="2">
                  <c:v>0.35899999999999999</c:v>
                </c:pt>
                <c:pt idx="3">
                  <c:v>0.45533333333333337</c:v>
                </c:pt>
                <c:pt idx="4">
                  <c:v>0.55700000000000005</c:v>
                </c:pt>
                <c:pt idx="5">
                  <c:v>0.67766666666666675</c:v>
                </c:pt>
                <c:pt idx="6">
                  <c:v>0.78466666666666673</c:v>
                </c:pt>
                <c:pt idx="7">
                  <c:v>0.85149999999999992</c:v>
                </c:pt>
              </c:numCache>
            </c:numRef>
          </c:yVal>
        </c:ser>
        <c:axId val="68429312"/>
        <c:axId val="68431232"/>
      </c:scatterChart>
      <c:valAx>
        <c:axId val="684293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ART (mg/mL)</a:t>
                </a:r>
              </a:p>
            </c:rich>
          </c:tx>
        </c:title>
        <c:numFmt formatCode="0.000" sourceLinked="1"/>
        <c:majorTickMark val="none"/>
        <c:tickLblPos val="nextTo"/>
        <c:crossAx val="68431232"/>
        <c:crosses val="autoZero"/>
        <c:crossBetween val="midCat"/>
      </c:valAx>
      <c:valAx>
        <c:axId val="6843123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ABS (600 nm)</a:t>
                </a:r>
              </a:p>
            </c:rich>
          </c:tx>
        </c:title>
        <c:numFmt formatCode="General" sourceLinked="1"/>
        <c:tickLblPos val="nextTo"/>
        <c:crossAx val="68429312"/>
        <c:crosses val="autoZero"/>
        <c:crossBetween val="midCat"/>
      </c:valAx>
    </c:plotArea>
    <c:plotVisOnly val="1"/>
  </c:chart>
  <c:txPr>
    <a:bodyPr/>
    <a:lstStyle/>
    <a:p>
      <a:pPr>
        <a:defRPr baseline="0">
          <a:latin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291" footer="0.3149606200000029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/>
    <c:plotArea>
      <c:layout/>
      <c:lineChart>
        <c:grouping val="standard"/>
        <c:ser>
          <c:idx val="0"/>
          <c:order val="0"/>
          <c:tx>
            <c:v>ABS Média</c:v>
          </c:tx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cat>
            <c:numRef>
              <c:f>[2]Plan1!$C$5:$C$10</c:f>
              <c:numCache>
                <c:formatCode>General</c:formatCode>
                <c:ptCount val="6"/>
                <c:pt idx="0">
                  <c:v>0</c:v>
                </c:pt>
                <c:pt idx="1">
                  <c:v>2.6666666666666668E-2</c:v>
                </c:pt>
                <c:pt idx="2">
                  <c:v>0.04</c:v>
                </c:pt>
                <c:pt idx="3">
                  <c:v>5.3333333333333337E-2</c:v>
                </c:pt>
                <c:pt idx="4">
                  <c:v>6.6666666666666666E-2</c:v>
                </c:pt>
                <c:pt idx="5">
                  <c:v>0.08</c:v>
                </c:pt>
              </c:numCache>
            </c:numRef>
          </c:cat>
          <c:val>
            <c:numRef>
              <c:f>[2]Plan1!$G$5:$G$10</c:f>
              <c:numCache>
                <c:formatCode>General</c:formatCode>
                <c:ptCount val="6"/>
                <c:pt idx="0">
                  <c:v>0</c:v>
                </c:pt>
                <c:pt idx="1">
                  <c:v>0.23066666666666666</c:v>
                </c:pt>
                <c:pt idx="2">
                  <c:v>0.37233333333333335</c:v>
                </c:pt>
                <c:pt idx="3">
                  <c:v>0.58033333333333326</c:v>
                </c:pt>
                <c:pt idx="4">
                  <c:v>0.71233333333333337</c:v>
                </c:pt>
                <c:pt idx="5">
                  <c:v>0.89900000000000002</c:v>
                </c:pt>
              </c:numCache>
            </c:numRef>
          </c:val>
        </c:ser>
        <c:marker val="1"/>
        <c:axId val="68466944"/>
        <c:axId val="68468736"/>
      </c:lineChart>
      <c:catAx>
        <c:axId val="68466944"/>
        <c:scaling>
          <c:orientation val="minMax"/>
        </c:scaling>
        <c:axPos val="b"/>
        <c:numFmt formatCode="General" sourceLinked="1"/>
        <c:majorTickMark val="none"/>
        <c:tickLblPos val="nextTo"/>
        <c:crossAx val="68468736"/>
        <c:crosses val="autoZero"/>
        <c:auto val="1"/>
        <c:lblAlgn val="ctr"/>
        <c:lblOffset val="100"/>
      </c:catAx>
      <c:valAx>
        <c:axId val="68468736"/>
        <c:scaling>
          <c:orientation val="minMax"/>
        </c:scaling>
        <c:axPos val="l"/>
        <c:majorGridlines/>
        <c:title/>
        <c:numFmt formatCode="General" sourceLinked="1"/>
        <c:majorTickMark val="none"/>
        <c:tickLblPos val="nextTo"/>
        <c:crossAx val="6846694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511811024" r="0.511811024" t="0.78740157499999996" header="0.31496062000000324" footer="0.3149606200000032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8.0276088906608201E-2"/>
          <c:y val="5.947373961982564E-2"/>
          <c:w val="0.76851074786537754"/>
          <c:h val="0.83902724597690959"/>
        </c:manualLayout>
      </c:layout>
      <c:lineChart>
        <c:grouping val="standard"/>
        <c:ser>
          <c:idx val="0"/>
          <c:order val="0"/>
          <c:tx>
            <c:v>IB04</c:v>
          </c:tx>
          <c:cat>
            <c:numRef>
              <c:f>'Massa celular'!$B$4:$B$34</c:f>
              <c:numCache>
                <c:formatCode>General</c:formatCode>
                <c:ptCount val="31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</c:numCache>
            </c:numRef>
          </c:cat>
          <c:val>
            <c:numRef>
              <c:f>'Massa celular'!$G$4:$G$34</c:f>
              <c:numCache>
                <c:formatCode>0.000</c:formatCode>
                <c:ptCount val="31"/>
                <c:pt idx="0">
                  <c:v>0.1216</c:v>
                </c:pt>
                <c:pt idx="1">
                  <c:v>0.97748409202153697</c:v>
                </c:pt>
                <c:pt idx="2">
                  <c:v>1.8487518355359767</c:v>
                </c:pt>
                <c:pt idx="3">
                  <c:v>2.935389133627019</c:v>
                </c:pt>
                <c:pt idx="4">
                  <c:v>3.4493392070484585</c:v>
                </c:pt>
                <c:pt idx="5">
                  <c:v>3.8653940283896233</c:v>
                </c:pt>
                <c:pt idx="6">
                  <c:v>4.3548702887909929</c:v>
                </c:pt>
                <c:pt idx="7">
                  <c:v>4.7170827214880076</c:v>
                </c:pt>
                <c:pt idx="8">
                  <c:v>5.2799804209495838</c:v>
                </c:pt>
                <c:pt idx="9">
                  <c:v>5.3582966226138034</c:v>
                </c:pt>
                <c:pt idx="10">
                  <c:v>5.8135095447870775</c:v>
                </c:pt>
                <c:pt idx="11">
                  <c:v>5.8673519334312276</c:v>
                </c:pt>
                <c:pt idx="12">
                  <c:v>6.4596182085168863</c:v>
                </c:pt>
                <c:pt idx="13">
                  <c:v>6.3519334312285842</c:v>
                </c:pt>
                <c:pt idx="14">
                  <c:v>6.6700930004894756</c:v>
                </c:pt>
                <c:pt idx="15">
                  <c:v>6.8218306412139009</c:v>
                </c:pt>
                <c:pt idx="16">
                  <c:v>7.0127263827704347</c:v>
                </c:pt>
                <c:pt idx="17">
                  <c:v>7.1497797356828183</c:v>
                </c:pt>
                <c:pt idx="18">
                  <c:v>7.5022026431718052</c:v>
                </c:pt>
                <c:pt idx="19">
                  <c:v>7.6490455212922166</c:v>
                </c:pt>
                <c:pt idx="20">
                  <c:v>7.8203622124326966</c:v>
                </c:pt>
                <c:pt idx="21">
                  <c:v>7.9965736661771896</c:v>
                </c:pt>
                <c:pt idx="22">
                  <c:v>8.0846793930494361</c:v>
                </c:pt>
                <c:pt idx="23">
                  <c:v>8.1581008321096409</c:v>
                </c:pt>
                <c:pt idx="24">
                  <c:v>8.2364170337738614</c:v>
                </c:pt>
              </c:numCache>
            </c:numRef>
          </c:val>
        </c:ser>
        <c:ser>
          <c:idx val="1"/>
          <c:order val="1"/>
          <c:tx>
            <c:v>IB09</c:v>
          </c:tx>
          <c:spPr>
            <a:ln w="22225"/>
          </c:spPr>
          <c:cat>
            <c:numRef>
              <c:f>'Massa celular'!$B$4:$B$34</c:f>
              <c:numCache>
                <c:formatCode>General</c:formatCode>
                <c:ptCount val="31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</c:numCache>
            </c:numRef>
          </c:cat>
          <c:val>
            <c:numRef>
              <c:f>'Massa celular'!$H$4:$H$34</c:f>
              <c:numCache>
                <c:formatCode>0.000</c:formatCode>
                <c:ptCount val="31"/>
                <c:pt idx="0">
                  <c:v>0.12720000000000001</c:v>
                </c:pt>
                <c:pt idx="1">
                  <c:v>0.92853646598139994</c:v>
                </c:pt>
                <c:pt idx="2">
                  <c:v>1.8732256485560452</c:v>
                </c:pt>
                <c:pt idx="3">
                  <c:v>2.9500734214390603</c:v>
                </c:pt>
                <c:pt idx="4">
                  <c:v>3.5570239843367588</c:v>
                </c:pt>
                <c:pt idx="5">
                  <c:v>4.115026921194322</c:v>
                </c:pt>
                <c:pt idx="6">
                  <c:v>4.521292217327459</c:v>
                </c:pt>
                <c:pt idx="7">
                  <c:v>4.9030837004405283</c:v>
                </c:pt>
                <c:pt idx="8">
                  <c:v>5.3876651982378849</c:v>
                </c:pt>
                <c:pt idx="9">
                  <c:v>5.6275085658345567</c:v>
                </c:pt>
                <c:pt idx="10">
                  <c:v>5.7694566813509534</c:v>
                </c:pt>
                <c:pt idx="11">
                  <c:v>5.6960352422907485</c:v>
                </c:pt>
                <c:pt idx="12">
                  <c:v>6.3078805677924619</c:v>
                </c:pt>
                <c:pt idx="13">
                  <c:v>6.5673029858051875</c:v>
                </c:pt>
                <c:pt idx="14">
                  <c:v>6.7875673029858055</c:v>
                </c:pt>
                <c:pt idx="15">
                  <c:v>6.8414096916299556</c:v>
                </c:pt>
                <c:pt idx="16">
                  <c:v>7.0323054331864894</c:v>
                </c:pt>
                <c:pt idx="17">
                  <c:v>7.1497797356828183</c:v>
                </c:pt>
                <c:pt idx="18">
                  <c:v>7.2232011747430249</c:v>
                </c:pt>
                <c:pt idx="19">
                  <c:v>7.4189916789035735</c:v>
                </c:pt>
                <c:pt idx="20">
                  <c:v>7.6147821830641202</c:v>
                </c:pt>
                <c:pt idx="21">
                  <c:v>7.8105726872246688</c:v>
                </c:pt>
                <c:pt idx="22">
                  <c:v>7.9084679393049431</c:v>
                </c:pt>
                <c:pt idx="23">
                  <c:v>8.0063631913852173</c:v>
                </c:pt>
                <c:pt idx="24">
                  <c:v>8.0993636808614777</c:v>
                </c:pt>
              </c:numCache>
            </c:numRef>
          </c:val>
        </c:ser>
        <c:ser>
          <c:idx val="2"/>
          <c:order val="2"/>
          <c:tx>
            <c:v>LC27</c:v>
          </c:tx>
          <c:cat>
            <c:numRef>
              <c:f>'Massa celular'!$B$4:$B$34</c:f>
              <c:numCache>
                <c:formatCode>General</c:formatCode>
                <c:ptCount val="31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</c:numCache>
            </c:numRef>
          </c:cat>
          <c:val>
            <c:numRef>
              <c:f>'Massa celular'!$F$4:$F$34</c:f>
              <c:numCache>
                <c:formatCode>0.000</c:formatCode>
                <c:ptCount val="31"/>
                <c:pt idx="0">
                  <c:v>0.12840000000000001</c:v>
                </c:pt>
                <c:pt idx="1">
                  <c:v>0.91874694077337249</c:v>
                </c:pt>
                <c:pt idx="2">
                  <c:v>1.0362212432697013</c:v>
                </c:pt>
                <c:pt idx="3">
                  <c:v>1.1341164953499756</c:v>
                </c:pt>
                <c:pt idx="4">
                  <c:v>1.657856093979442</c:v>
                </c:pt>
                <c:pt idx="5">
                  <c:v>2.392070484581498</c:v>
                </c:pt>
                <c:pt idx="6">
                  <c:v>3.7968673519334315</c:v>
                </c:pt>
                <c:pt idx="7">
                  <c:v>4.8981889378365144</c:v>
                </c:pt>
                <c:pt idx="8">
                  <c:v>5.2310327949094466</c:v>
                </c:pt>
                <c:pt idx="9">
                  <c:v>5.9407733724914342</c:v>
                </c:pt>
                <c:pt idx="10">
                  <c:v>6.1904062652961329</c:v>
                </c:pt>
                <c:pt idx="11">
                  <c:v>6.2442486539402839</c:v>
                </c:pt>
                <c:pt idx="12">
                  <c:v>6.7924620655898185</c:v>
                </c:pt>
                <c:pt idx="13">
                  <c:v>6.9246206558981882</c:v>
                </c:pt>
                <c:pt idx="14">
                  <c:v>7.2574645129711204</c:v>
                </c:pt>
                <c:pt idx="15">
                  <c:v>7.3553597650513947</c:v>
                </c:pt>
                <c:pt idx="16">
                  <c:v>7.5756240822320109</c:v>
                </c:pt>
                <c:pt idx="17">
                  <c:v>7.8644150758688198</c:v>
                </c:pt>
                <c:pt idx="18">
                  <c:v>7.913362701908957</c:v>
                </c:pt>
                <c:pt idx="19">
                  <c:v>8.1483113069016149</c:v>
                </c:pt>
                <c:pt idx="20">
                  <c:v>8.3441018110621616</c:v>
                </c:pt>
                <c:pt idx="21">
                  <c:v>8.5398923152227102</c:v>
                </c:pt>
                <c:pt idx="22">
                  <c:v>8.5252080274106703</c:v>
                </c:pt>
                <c:pt idx="23">
                  <c:v>8.5105237395986286</c:v>
                </c:pt>
                <c:pt idx="24">
                  <c:v>8.4958394517865887</c:v>
                </c:pt>
              </c:numCache>
            </c:numRef>
          </c:val>
        </c:ser>
        <c:marker val="1"/>
        <c:axId val="68523904"/>
        <c:axId val="68525440"/>
      </c:lineChart>
      <c:catAx>
        <c:axId val="68523904"/>
        <c:scaling>
          <c:orientation val="minMax"/>
        </c:scaling>
        <c:axPos val="b"/>
        <c:numFmt formatCode="General" sourceLinked="1"/>
        <c:tickLblPos val="nextTo"/>
        <c:crossAx val="68525440"/>
        <c:crosses val="autoZero"/>
        <c:auto val="1"/>
        <c:lblAlgn val="ctr"/>
        <c:lblOffset val="100"/>
      </c:catAx>
      <c:valAx>
        <c:axId val="68525440"/>
        <c:scaling>
          <c:orientation val="minMax"/>
        </c:scaling>
        <c:axPos val="l"/>
        <c:majorGridlines/>
        <c:numFmt formatCode="0.000" sourceLinked="1"/>
        <c:tickLblPos val="nextTo"/>
        <c:crossAx val="6852390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v>LC27</c:v>
          </c:tx>
          <c:cat>
            <c:numRef>
              <c:f>'Massa celular'!$B$4:$B$28</c:f>
              <c:numCache>
                <c:formatCode>General</c:formatCode>
                <c:ptCount val="25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</c:numCache>
            </c:numRef>
          </c:cat>
          <c:val>
            <c:numRef>
              <c:f>'Massa celular'!$C$3:$C$34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 formatCode="0.000">
                  <c:v>0.03</c:v>
                </c:pt>
                <c:pt idx="3">
                  <c:v>5.3999999999999999E-2</c:v>
                </c:pt>
                <c:pt idx="4">
                  <c:v>7.3999999999999996E-2</c:v>
                </c:pt>
                <c:pt idx="5">
                  <c:v>0.18099999999999999</c:v>
                </c:pt>
                <c:pt idx="6">
                  <c:v>0.33100000000000002</c:v>
                </c:pt>
                <c:pt idx="7">
                  <c:v>0.61799999999999999</c:v>
                </c:pt>
                <c:pt idx="8">
                  <c:v>0.84299999999999997</c:v>
                </c:pt>
                <c:pt idx="9">
                  <c:v>0.91100000000000003</c:v>
                </c:pt>
                <c:pt idx="10">
                  <c:v>1.056</c:v>
                </c:pt>
                <c:pt idx="11">
                  <c:v>1.107</c:v>
                </c:pt>
                <c:pt idx="12">
                  <c:v>1.1180000000000001</c:v>
                </c:pt>
                <c:pt idx="13" formatCode="0.000">
                  <c:v>1.23</c:v>
                </c:pt>
                <c:pt idx="14">
                  <c:v>1.2569999999999999</c:v>
                </c:pt>
                <c:pt idx="15">
                  <c:v>1.325</c:v>
                </c:pt>
                <c:pt idx="16">
                  <c:v>1.345</c:v>
                </c:pt>
                <c:pt idx="17" formatCode="0.000">
                  <c:v>1.39</c:v>
                </c:pt>
                <c:pt idx="18">
                  <c:v>1.4490000000000001</c:v>
                </c:pt>
                <c:pt idx="19">
                  <c:v>1.4590000000000001</c:v>
                </c:pt>
                <c:pt idx="20">
                  <c:v>1.5069999999999999</c:v>
                </c:pt>
                <c:pt idx="21">
                  <c:v>1.5469999999999999</c:v>
                </c:pt>
                <c:pt idx="22">
                  <c:v>1.587</c:v>
                </c:pt>
                <c:pt idx="23">
                  <c:v>1.5840000000000001</c:v>
                </c:pt>
                <c:pt idx="24">
                  <c:v>1.581</c:v>
                </c:pt>
                <c:pt idx="25">
                  <c:v>1.5780000000000001</c:v>
                </c:pt>
              </c:numCache>
            </c:numRef>
          </c:val>
        </c:ser>
        <c:ser>
          <c:idx val="1"/>
          <c:order val="1"/>
          <c:tx>
            <c:v>IB04</c:v>
          </c:tx>
          <c:cat>
            <c:numRef>
              <c:f>'Massa celular'!$B$4:$B$28</c:f>
              <c:numCache>
                <c:formatCode>General</c:formatCode>
                <c:ptCount val="25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</c:numCache>
            </c:numRef>
          </c:cat>
          <c:val>
            <c:numRef>
              <c:f>'Massa celular'!$D$3:$D$34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4.2000000000000003E-2</c:v>
                </c:pt>
                <c:pt idx="3" formatCode="0.000">
                  <c:v>0.22</c:v>
                </c:pt>
                <c:pt idx="4">
                  <c:v>0.442</c:v>
                </c:pt>
                <c:pt idx="5">
                  <c:v>0.54700000000000004</c:v>
                </c:pt>
                <c:pt idx="6">
                  <c:v>0.63200000000000001</c:v>
                </c:pt>
                <c:pt idx="7">
                  <c:v>0.73199999999999998</c:v>
                </c:pt>
                <c:pt idx="8">
                  <c:v>0.80600000000000005</c:v>
                </c:pt>
                <c:pt idx="9">
                  <c:v>0.92100000000000004</c:v>
                </c:pt>
                <c:pt idx="10">
                  <c:v>0.93700000000000006</c:v>
                </c:pt>
                <c:pt idx="11" formatCode="0.000">
                  <c:v>1.03</c:v>
                </c:pt>
                <c:pt idx="12">
                  <c:v>1.0409999999999999</c:v>
                </c:pt>
                <c:pt idx="13">
                  <c:v>1.1619999999999999</c:v>
                </c:pt>
                <c:pt idx="14">
                  <c:v>1.1399999999999999</c:v>
                </c:pt>
                <c:pt idx="15">
                  <c:v>1.2050000000000001</c:v>
                </c:pt>
                <c:pt idx="16">
                  <c:v>1.236</c:v>
                </c:pt>
                <c:pt idx="17">
                  <c:v>1.2749999999999999</c:v>
                </c:pt>
                <c:pt idx="18">
                  <c:v>1.3029999999999999</c:v>
                </c:pt>
                <c:pt idx="19">
                  <c:v>1.375</c:v>
                </c:pt>
                <c:pt idx="20">
                  <c:v>1.405</c:v>
                </c:pt>
                <c:pt idx="21" formatCode="0.000">
                  <c:v>1.44</c:v>
                </c:pt>
                <c:pt idx="22">
                  <c:v>1.476</c:v>
                </c:pt>
                <c:pt idx="23">
                  <c:v>1.494</c:v>
                </c:pt>
                <c:pt idx="24">
                  <c:v>1.5089999999999999</c:v>
                </c:pt>
                <c:pt idx="25">
                  <c:v>1.5249999999999999</c:v>
                </c:pt>
              </c:numCache>
            </c:numRef>
          </c:val>
        </c:ser>
        <c:ser>
          <c:idx val="2"/>
          <c:order val="2"/>
          <c:tx>
            <c:v>IB09</c:v>
          </c:tx>
          <c:cat>
            <c:numRef>
              <c:f>'Massa celular'!$B$4:$B$28</c:f>
              <c:numCache>
                <c:formatCode>General</c:formatCode>
                <c:ptCount val="25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</c:numCache>
            </c:numRef>
          </c:cat>
          <c:val>
            <c:numRef>
              <c:f>'Massa celular'!$E$3:$E$34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3.2000000000000001E-2</c:v>
                </c:pt>
                <c:pt idx="3">
                  <c:v>0.22500000000000001</c:v>
                </c:pt>
                <c:pt idx="4">
                  <c:v>0.44500000000000001</c:v>
                </c:pt>
                <c:pt idx="5">
                  <c:v>0.56899999999999995</c:v>
                </c:pt>
                <c:pt idx="6">
                  <c:v>0.68300000000000005</c:v>
                </c:pt>
                <c:pt idx="7">
                  <c:v>0.76600000000000001</c:v>
                </c:pt>
                <c:pt idx="8">
                  <c:v>0.84399999999999997</c:v>
                </c:pt>
                <c:pt idx="9">
                  <c:v>0.94299999999999995</c:v>
                </c:pt>
                <c:pt idx="10">
                  <c:v>0.99199999999999999</c:v>
                </c:pt>
                <c:pt idx="11">
                  <c:v>1.0209999999999999</c:v>
                </c:pt>
                <c:pt idx="12">
                  <c:v>1.006</c:v>
                </c:pt>
                <c:pt idx="13">
                  <c:v>1.131</c:v>
                </c:pt>
                <c:pt idx="14">
                  <c:v>1.1839999999999999</c:v>
                </c:pt>
                <c:pt idx="15">
                  <c:v>1.2290000000000001</c:v>
                </c:pt>
                <c:pt idx="16" formatCode="0.000">
                  <c:v>1.24</c:v>
                </c:pt>
                <c:pt idx="17">
                  <c:v>1.2789999999999999</c:v>
                </c:pt>
                <c:pt idx="18">
                  <c:v>1.3029999999999999</c:v>
                </c:pt>
                <c:pt idx="19">
                  <c:v>1.3180000000000001</c:v>
                </c:pt>
                <c:pt idx="20">
                  <c:v>1.3580000000000001</c:v>
                </c:pt>
                <c:pt idx="21">
                  <c:v>1.3979999999999999</c:v>
                </c:pt>
                <c:pt idx="22">
                  <c:v>1.4379999999999999</c:v>
                </c:pt>
                <c:pt idx="23">
                  <c:v>1.458</c:v>
                </c:pt>
                <c:pt idx="24">
                  <c:v>1.478</c:v>
                </c:pt>
                <c:pt idx="25">
                  <c:v>1.4970000000000001</c:v>
                </c:pt>
              </c:numCache>
            </c:numRef>
          </c:val>
        </c:ser>
        <c:marker val="1"/>
        <c:axId val="68711936"/>
        <c:axId val="68713856"/>
      </c:lineChart>
      <c:catAx>
        <c:axId val="687119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Tempo (h)</a:t>
                </a:r>
              </a:p>
            </c:rich>
          </c:tx>
        </c:title>
        <c:numFmt formatCode="General" sourceLinked="0"/>
        <c:majorTickMark val="none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68713856"/>
        <c:crosses val="autoZero"/>
        <c:auto val="1"/>
        <c:lblAlgn val="ctr"/>
        <c:lblOffset val="100"/>
        <c:tickLblSkip val="1"/>
      </c:catAx>
      <c:valAx>
        <c:axId val="6871385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ABS (600 nm)</a:t>
                </a:r>
              </a:p>
            </c:rich>
          </c:tx>
        </c:title>
        <c:numFmt formatCode="General" sourceLinked="1"/>
        <c:tickLblPos val="nextTo"/>
        <c:crossAx val="68711936"/>
        <c:crosses val="autoZero"/>
        <c:crossBetween val="between"/>
      </c:valAx>
    </c:plotArea>
    <c:legend>
      <c:legendPos val="r"/>
    </c:legend>
    <c:plotVisOnly val="1"/>
  </c:chart>
  <c:txPr>
    <a:bodyPr/>
    <a:lstStyle/>
    <a:p>
      <a:pPr>
        <a:defRPr baseline="0">
          <a:latin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258" footer="0.3149606200000025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lineChart>
        <c:grouping val="standard"/>
        <c:ser>
          <c:idx val="0"/>
          <c:order val="0"/>
          <c:tx>
            <c:strRef>
              <c:f>'Curva HACA'!$C$3</c:f>
              <c:strCache>
                <c:ptCount val="1"/>
              </c:strCache>
            </c:strRef>
          </c:tx>
          <c:cat>
            <c:numRef>
              <c:f>'Curva HACA'!$B$4:$B$14</c:f>
              <c:numCache>
                <c:formatCode>General</c:formatCode>
                <c:ptCount val="1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</c:numCache>
            </c:numRef>
          </c:cat>
          <c:val>
            <c:numRef>
              <c:f>'Curva HACA'!$C$4:$C$14</c:f>
              <c:numCache>
                <c:formatCode>0.000</c:formatCode>
                <c:ptCount val="11"/>
              </c:numCache>
            </c:numRef>
          </c:val>
        </c:ser>
        <c:ser>
          <c:idx val="1"/>
          <c:order val="1"/>
          <c:tx>
            <c:strRef>
              <c:f>'Curva HACA'!$D$3</c:f>
              <c:strCache>
                <c:ptCount val="1"/>
              </c:strCache>
            </c:strRef>
          </c:tx>
          <c:cat>
            <c:numRef>
              <c:f>'Curva HACA'!$B$4:$B$14</c:f>
              <c:numCache>
                <c:formatCode>General</c:formatCode>
                <c:ptCount val="1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</c:numCache>
            </c:numRef>
          </c:cat>
          <c:val>
            <c:numRef>
              <c:f>'Curva HACA'!$D$4:$D$14</c:f>
              <c:numCache>
                <c:formatCode>0.000</c:formatCode>
                <c:ptCount val="11"/>
              </c:numCache>
            </c:numRef>
          </c:val>
        </c:ser>
        <c:ser>
          <c:idx val="2"/>
          <c:order val="2"/>
          <c:tx>
            <c:strRef>
              <c:f>'Curva HACA'!$E$3</c:f>
              <c:strCache>
                <c:ptCount val="1"/>
                <c:pt idx="0">
                  <c:v>IB09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'Curva HACA'!$B$4:$B$14</c:f>
              <c:numCache>
                <c:formatCode>General</c:formatCode>
                <c:ptCount val="1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</c:numCache>
            </c:numRef>
          </c:cat>
          <c:val>
            <c:numRef>
              <c:f>'Curva HACA'!$E$4:$E$14</c:f>
              <c:numCache>
                <c:formatCode>0.000</c:formatCode>
                <c:ptCount val="11"/>
                <c:pt idx="0">
                  <c:v>0</c:v>
                </c:pt>
                <c:pt idx="1">
                  <c:v>7.2500000000000009E-2</c:v>
                </c:pt>
                <c:pt idx="2">
                  <c:v>5.2999999999999999E-2</c:v>
                </c:pt>
                <c:pt idx="3">
                  <c:v>0.30399999999999999</c:v>
                </c:pt>
                <c:pt idx="4">
                  <c:v>0.59850000000000003</c:v>
                </c:pt>
                <c:pt idx="5">
                  <c:v>0.72849999999999993</c:v>
                </c:pt>
                <c:pt idx="6">
                  <c:v>0.88650000000000007</c:v>
                </c:pt>
                <c:pt idx="7">
                  <c:v>1.0745</c:v>
                </c:pt>
                <c:pt idx="8">
                  <c:v>1.0765</c:v>
                </c:pt>
                <c:pt idx="9">
                  <c:v>1.1955</c:v>
                </c:pt>
                <c:pt idx="10">
                  <c:v>1.1970000000000001</c:v>
                </c:pt>
              </c:numCache>
            </c:numRef>
          </c:val>
        </c:ser>
        <c:marker val="1"/>
        <c:axId val="70161536"/>
        <c:axId val="70163456"/>
      </c:lineChart>
      <c:catAx>
        <c:axId val="701615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Time</a:t>
                </a:r>
                <a:r>
                  <a:rPr lang="pt-BR" baseline="0"/>
                  <a:t> (h)</a:t>
                </a:r>
                <a:endParaRPr lang="pt-BR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70163456"/>
        <c:crosses val="autoZero"/>
        <c:auto val="1"/>
        <c:lblAlgn val="ctr"/>
        <c:lblOffset val="100"/>
      </c:catAx>
      <c:valAx>
        <c:axId val="7016345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Optical</a:t>
                </a:r>
                <a:r>
                  <a:rPr lang="pt-BR" baseline="0"/>
                  <a:t> Density</a:t>
                </a:r>
                <a:r>
                  <a:rPr lang="pt-BR"/>
                  <a:t> (600 nm)</a:t>
                </a:r>
              </a:p>
            </c:rich>
          </c:tx>
          <c:layout/>
        </c:title>
        <c:numFmt formatCode="0.000" sourceLinked="1"/>
        <c:tickLblPos val="nextTo"/>
        <c:crossAx val="70161536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213" footer="0.3149606200000021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0.12474174673119998"/>
          <c:y val="7.0554089326091876E-2"/>
          <c:w val="0.74340292325844592"/>
          <c:h val="0.74960891661395557"/>
        </c:manualLayout>
      </c:layout>
      <c:lineChart>
        <c:grouping val="standard"/>
        <c:ser>
          <c:idx val="1"/>
          <c:order val="0"/>
          <c:spPr>
            <a:ln>
              <a:solidFill>
                <a:prstClr val="black"/>
              </a:solidFill>
            </a:ln>
          </c:spPr>
          <c:marker>
            <c:symbol val="none"/>
          </c:marker>
          <c:cat>
            <c:numRef>
              <c:f>Cons_Aç_HACA!$I$4:$I$34</c:f>
              <c:numCache>
                <c:formatCode>General</c:formatCode>
                <c:ptCount val="31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  <c:pt idx="26">
                  <c:v>104</c:v>
                </c:pt>
                <c:pt idx="27">
                  <c:v>108</c:v>
                </c:pt>
                <c:pt idx="28">
                  <c:v>112</c:v>
                </c:pt>
                <c:pt idx="29">
                  <c:v>116</c:v>
                </c:pt>
                <c:pt idx="30">
                  <c:v>120</c:v>
                </c:pt>
              </c:numCache>
            </c:numRef>
          </c:cat>
          <c:val>
            <c:numRef>
              <c:f>Cons_Aç_HACA!$J$4:$J$34</c:f>
              <c:numCache>
                <c:formatCode>0.00</c:formatCode>
                <c:ptCount val="31"/>
                <c:pt idx="0">
                  <c:v>42.515651678998296</c:v>
                </c:pt>
                <c:pt idx="1">
                  <c:v>63.488901536710294</c:v>
                </c:pt>
                <c:pt idx="2">
                  <c:v>56.659077973819016</c:v>
                </c:pt>
                <c:pt idx="3">
                  <c:v>44.536141149686969</c:v>
                </c:pt>
                <c:pt idx="4">
                  <c:v>44.699999999999996</c:v>
                </c:pt>
                <c:pt idx="5">
                  <c:v>44.900000000000006</c:v>
                </c:pt>
                <c:pt idx="6">
                  <c:v>45.076835515082536</c:v>
                </c:pt>
                <c:pt idx="7">
                  <c:v>45.300000000000004</c:v>
                </c:pt>
                <c:pt idx="8">
                  <c:v>45.5</c:v>
                </c:pt>
                <c:pt idx="9">
                  <c:v>45.560614684120665</c:v>
                </c:pt>
                <c:pt idx="10">
                  <c:v>43.5</c:v>
                </c:pt>
                <c:pt idx="11">
                  <c:v>41.5</c:v>
                </c:pt>
                <c:pt idx="12">
                  <c:v>39.442231075697215</c:v>
                </c:pt>
                <c:pt idx="13">
                  <c:v>38.700000000000003</c:v>
                </c:pt>
                <c:pt idx="14">
                  <c:v>38</c:v>
                </c:pt>
                <c:pt idx="15">
                  <c:v>37.307911212293682</c:v>
                </c:pt>
                <c:pt idx="16">
                  <c:v>31.6</c:v>
                </c:pt>
                <c:pt idx="17">
                  <c:v>26.299999999999997</c:v>
                </c:pt>
                <c:pt idx="18">
                  <c:v>20.631758679567447</c:v>
                </c:pt>
                <c:pt idx="19">
                  <c:v>21.6</c:v>
                </c:pt>
                <c:pt idx="20">
                  <c:v>22.5</c:v>
                </c:pt>
                <c:pt idx="21">
                  <c:v>23.50597609561753</c:v>
                </c:pt>
                <c:pt idx="22">
                  <c:v>22.1</c:v>
                </c:pt>
                <c:pt idx="23">
                  <c:v>19.8</c:v>
                </c:pt>
                <c:pt idx="24">
                  <c:v>17.842914058053502</c:v>
                </c:pt>
                <c:pt idx="25">
                  <c:v>18.899999999999999</c:v>
                </c:pt>
                <c:pt idx="26">
                  <c:v>17.8</c:v>
                </c:pt>
                <c:pt idx="27">
                  <c:v>15.196357427433128</c:v>
                </c:pt>
                <c:pt idx="28">
                  <c:v>14.299999999999999</c:v>
                </c:pt>
                <c:pt idx="29">
                  <c:v>13.5</c:v>
                </c:pt>
                <c:pt idx="30">
                  <c:v>12.6</c:v>
                </c:pt>
              </c:numCache>
            </c:numRef>
          </c:val>
        </c:ser>
        <c:marker val="1"/>
        <c:axId val="70488448"/>
        <c:axId val="70490368"/>
      </c:lineChart>
      <c:catAx>
        <c:axId val="704884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Time (h)</a:t>
                </a:r>
              </a:p>
            </c:rich>
          </c:tx>
          <c:layout/>
        </c:title>
        <c:numFmt formatCode="General" sourceLinked="1"/>
        <c:majorTickMark val="none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70490368"/>
        <c:crosses val="autoZero"/>
        <c:auto val="1"/>
        <c:lblAlgn val="ctr"/>
        <c:lblOffset val="100"/>
      </c:catAx>
      <c:valAx>
        <c:axId val="7049036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Total</a:t>
                </a:r>
                <a:r>
                  <a:rPr lang="pt-BR" baseline="0"/>
                  <a:t> </a:t>
                </a:r>
                <a:r>
                  <a:rPr lang="pt-BR"/>
                  <a:t>Reducing Sugar (g.L</a:t>
                </a:r>
                <a:r>
                  <a:rPr lang="pt-BR" baseline="30000"/>
                  <a:t>-1</a:t>
                </a:r>
                <a:r>
                  <a:rPr lang="pt-BR"/>
                  <a:t>)</a:t>
                </a:r>
              </a:p>
            </c:rich>
          </c:tx>
          <c:layout/>
        </c:title>
        <c:numFmt formatCode="0.00" sourceLinked="1"/>
        <c:tickLblPos val="nextTo"/>
        <c:crossAx val="70488448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6</xdr:row>
      <xdr:rowOff>19050</xdr:rowOff>
    </xdr:from>
    <xdr:to>
      <xdr:col>12</xdr:col>
      <xdr:colOff>171450</xdr:colOff>
      <xdr:row>20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561975</xdr:colOff>
      <xdr:row>21</xdr:row>
      <xdr:rowOff>76199</xdr:rowOff>
    </xdr:from>
    <xdr:to>
      <xdr:col>17</xdr:col>
      <xdr:colOff>390525</xdr:colOff>
      <xdr:row>39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409575</xdr:colOff>
      <xdr:row>42</xdr:row>
      <xdr:rowOff>38100</xdr:rowOff>
    </xdr:from>
    <xdr:to>
      <xdr:col>6</xdr:col>
      <xdr:colOff>342900</xdr:colOff>
      <xdr:row>57</xdr:row>
      <xdr:rowOff>161925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0</xdr:rowOff>
    </xdr:from>
    <xdr:to>
      <xdr:col>18</xdr:col>
      <xdr:colOff>123825</xdr:colOff>
      <xdr:row>18</xdr:row>
      <xdr:rowOff>9526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323850</xdr:colOff>
      <xdr:row>19</xdr:row>
      <xdr:rowOff>9523</xdr:rowOff>
    </xdr:from>
    <xdr:to>
      <xdr:col>20</xdr:col>
      <xdr:colOff>380999</xdr:colOff>
      <xdr:row>41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171449</xdr:colOff>
      <xdr:row>1</xdr:row>
      <xdr:rowOff>114300</xdr:rowOff>
    </xdr:from>
    <xdr:to>
      <xdr:col>21</xdr:col>
      <xdr:colOff>561974</xdr:colOff>
      <xdr:row>24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200025</xdr:colOff>
      <xdr:row>5</xdr:row>
      <xdr:rowOff>66674</xdr:rowOff>
    </xdr:from>
    <xdr:to>
      <xdr:col>20</xdr:col>
      <xdr:colOff>333375</xdr:colOff>
      <xdr:row>23</xdr:row>
      <xdr:rowOff>76199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Fermenta&#231;&#227;o%20altenati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alo/Desktop/Curva%20DNS%20Nova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Curva Padrão"/>
      <sheetName val="Massa celular"/>
      <sheetName val="Evol CO2"/>
    </sheetNames>
    <sheetDataSet>
      <sheetData sheetId="0"/>
      <sheetData sheetId="1">
        <row r="22">
          <cell r="J22">
            <v>0.14166666666666669</v>
          </cell>
        </row>
        <row r="23">
          <cell r="J23">
            <v>0.25166666666666665</v>
          </cell>
        </row>
        <row r="24">
          <cell r="J24">
            <v>0.35899999999999999</v>
          </cell>
        </row>
        <row r="25">
          <cell r="J25">
            <v>0.45533333333333337</v>
          </cell>
        </row>
        <row r="26">
          <cell r="J26">
            <v>0.55700000000000005</v>
          </cell>
        </row>
        <row r="27">
          <cell r="J27">
            <v>0.67766666666666675</v>
          </cell>
        </row>
        <row r="28">
          <cell r="J28">
            <v>0.78466666666666673</v>
          </cell>
        </row>
        <row r="29">
          <cell r="J29">
            <v>0.85149999999999992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5">
          <cell r="C5">
            <v>0</v>
          </cell>
          <cell r="G5">
            <v>0</v>
          </cell>
        </row>
        <row r="6">
          <cell r="C6">
            <v>2.6666666666666668E-2</v>
          </cell>
          <cell r="G6">
            <v>0.23066666666666666</v>
          </cell>
        </row>
        <row r="7">
          <cell r="C7">
            <v>0.04</v>
          </cell>
          <cell r="G7">
            <v>0.37233333333333335</v>
          </cell>
        </row>
        <row r="8">
          <cell r="C8">
            <v>5.3333333333333337E-2</v>
          </cell>
          <cell r="G8">
            <v>0.58033333333333326</v>
          </cell>
        </row>
        <row r="9">
          <cell r="C9">
            <v>6.6666666666666666E-2</v>
          </cell>
          <cell r="G9">
            <v>0.71233333333333337</v>
          </cell>
        </row>
        <row r="10">
          <cell r="C10">
            <v>0.08</v>
          </cell>
          <cell r="G10">
            <v>0.89900000000000002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6"/>
  <sheetViews>
    <sheetView topLeftCell="A61" workbookViewId="0">
      <selection activeCell="S100" sqref="S100"/>
    </sheetView>
  </sheetViews>
  <sheetFormatPr defaultRowHeight="15"/>
  <cols>
    <col min="1" max="1" width="4.85546875" customWidth="1"/>
  </cols>
  <sheetData>
    <row r="1" spans="1:22">
      <c r="A1" s="78" t="s">
        <v>5</v>
      </c>
      <c r="B1" s="72" t="s">
        <v>0</v>
      </c>
      <c r="C1" s="73"/>
      <c r="D1" s="73"/>
      <c r="E1" s="73"/>
      <c r="F1" s="73"/>
      <c r="G1" s="73"/>
      <c r="H1" s="74"/>
      <c r="I1" s="72" t="s">
        <v>11</v>
      </c>
      <c r="J1" s="73"/>
      <c r="K1" s="73"/>
      <c r="L1" s="73"/>
      <c r="M1" s="73"/>
      <c r="N1" s="73"/>
      <c r="O1" s="74"/>
      <c r="P1" s="72" t="s">
        <v>1</v>
      </c>
      <c r="Q1" s="73"/>
      <c r="R1" s="73"/>
      <c r="S1" s="73"/>
      <c r="T1" s="73"/>
      <c r="U1" s="73"/>
      <c r="V1" s="74"/>
    </row>
    <row r="2" spans="1:22">
      <c r="A2" s="79"/>
      <c r="B2" s="75" t="s">
        <v>2</v>
      </c>
      <c r="C2" s="76"/>
      <c r="D2" s="75" t="s">
        <v>3</v>
      </c>
      <c r="E2" s="77"/>
      <c r="F2" s="76"/>
      <c r="G2" s="75" t="s">
        <v>4</v>
      </c>
      <c r="H2" s="76"/>
      <c r="I2" s="75" t="s">
        <v>2</v>
      </c>
      <c r="J2" s="76"/>
      <c r="K2" s="75" t="s">
        <v>3</v>
      </c>
      <c r="L2" s="77"/>
      <c r="M2" s="76"/>
      <c r="N2" s="75" t="s">
        <v>4</v>
      </c>
      <c r="O2" s="76"/>
      <c r="P2" s="75" t="s">
        <v>2</v>
      </c>
      <c r="Q2" s="76"/>
      <c r="R2" s="75" t="s">
        <v>3</v>
      </c>
      <c r="S2" s="77"/>
      <c r="T2" s="76"/>
      <c r="U2" s="75" t="s">
        <v>4</v>
      </c>
      <c r="V2" s="76"/>
    </row>
    <row r="3" spans="1:22">
      <c r="A3" s="80"/>
      <c r="B3" s="1">
        <v>1</v>
      </c>
      <c r="C3" s="2">
        <v>2</v>
      </c>
      <c r="D3" s="1">
        <v>1</v>
      </c>
      <c r="E3" s="18">
        <v>2</v>
      </c>
      <c r="F3" s="2" t="s">
        <v>10</v>
      </c>
      <c r="G3" s="1">
        <v>1</v>
      </c>
      <c r="H3" s="2">
        <v>2</v>
      </c>
      <c r="I3" s="1">
        <v>1</v>
      </c>
      <c r="J3" s="2">
        <v>2</v>
      </c>
      <c r="K3" s="1">
        <v>1</v>
      </c>
      <c r="L3" s="18">
        <v>2</v>
      </c>
      <c r="M3" s="2" t="s">
        <v>10</v>
      </c>
      <c r="N3" s="1">
        <v>1</v>
      </c>
      <c r="O3" s="2">
        <v>2</v>
      </c>
      <c r="P3" s="1">
        <v>1</v>
      </c>
      <c r="Q3" s="2">
        <v>2</v>
      </c>
      <c r="R3" s="1">
        <v>1</v>
      </c>
      <c r="S3" s="18">
        <v>2</v>
      </c>
      <c r="T3" s="2" t="s">
        <v>10</v>
      </c>
      <c r="U3" s="1">
        <v>1</v>
      </c>
      <c r="V3" s="2">
        <v>2</v>
      </c>
    </row>
    <row r="4" spans="1:22">
      <c r="A4" s="3">
        <v>0</v>
      </c>
      <c r="B4" s="32"/>
      <c r="C4" s="8"/>
      <c r="D4" s="20">
        <v>0</v>
      </c>
      <c r="E4" s="21">
        <v>0</v>
      </c>
      <c r="F4" s="22">
        <v>0</v>
      </c>
      <c r="G4" s="7"/>
      <c r="H4" s="8"/>
      <c r="I4" s="32"/>
      <c r="J4" s="34"/>
      <c r="K4" s="20">
        <v>0</v>
      </c>
      <c r="L4" s="21">
        <v>0</v>
      </c>
      <c r="M4" s="22">
        <v>0</v>
      </c>
      <c r="N4" s="7"/>
      <c r="O4" s="8"/>
      <c r="P4" s="32"/>
      <c r="Q4" s="34"/>
      <c r="R4" s="20">
        <v>0</v>
      </c>
      <c r="S4" s="21">
        <v>0</v>
      </c>
      <c r="T4" s="22">
        <v>0</v>
      </c>
      <c r="U4" s="7"/>
      <c r="V4" s="8"/>
    </row>
    <row r="5" spans="1:22">
      <c r="A5" s="4">
        <v>1</v>
      </c>
      <c r="B5" s="35"/>
      <c r="C5" s="10"/>
      <c r="D5" s="23"/>
      <c r="E5" s="24"/>
      <c r="F5" s="25"/>
      <c r="G5" s="9"/>
      <c r="H5" s="10"/>
      <c r="I5" s="35"/>
      <c r="J5" s="37"/>
      <c r="K5" s="23"/>
      <c r="L5" s="24"/>
      <c r="M5" s="25"/>
      <c r="N5" s="9"/>
      <c r="O5" s="10"/>
      <c r="P5" s="35"/>
      <c r="Q5" s="37"/>
      <c r="R5" s="23"/>
      <c r="S5" s="24"/>
      <c r="T5" s="25"/>
      <c r="U5" s="9"/>
      <c r="V5" s="10"/>
    </row>
    <row r="6" spans="1:22">
      <c r="A6" s="5">
        <v>2</v>
      </c>
      <c r="B6" s="9">
        <v>305.27999999999997</v>
      </c>
      <c r="C6" s="12"/>
      <c r="D6" s="17"/>
      <c r="E6" s="19"/>
      <c r="F6" s="26"/>
      <c r="G6" s="11"/>
      <c r="H6" s="12"/>
      <c r="I6" s="9">
        <v>311.01</v>
      </c>
      <c r="J6" s="10">
        <v>293.45999999999998</v>
      </c>
      <c r="K6" s="50"/>
      <c r="L6" s="19"/>
      <c r="M6" s="26"/>
      <c r="N6" s="11"/>
      <c r="O6" s="12"/>
      <c r="P6" s="9">
        <v>300.49</v>
      </c>
      <c r="Q6" s="51">
        <v>307.7</v>
      </c>
      <c r="R6" s="50"/>
      <c r="S6" s="19"/>
      <c r="T6" s="26"/>
      <c r="U6" s="11"/>
      <c r="V6" s="12"/>
    </row>
    <row r="7" spans="1:22">
      <c r="A7" s="5">
        <v>3</v>
      </c>
      <c r="B7" s="9">
        <v>305.27999999999997</v>
      </c>
      <c r="C7" s="12"/>
      <c r="D7" s="17"/>
      <c r="E7" s="19"/>
      <c r="F7" s="26"/>
      <c r="G7" s="11"/>
      <c r="H7" s="12"/>
      <c r="I7" s="9">
        <v>311.01</v>
      </c>
      <c r="J7" s="10">
        <v>293.51</v>
      </c>
      <c r="K7" s="17"/>
      <c r="L7" s="19"/>
      <c r="M7" s="26"/>
      <c r="N7" s="11"/>
      <c r="O7" s="12"/>
      <c r="P7" s="9">
        <v>300.49</v>
      </c>
      <c r="Q7" s="10">
        <v>307.70999999999998</v>
      </c>
      <c r="R7" s="17"/>
      <c r="S7" s="19"/>
      <c r="T7" s="26"/>
      <c r="U7" s="11"/>
      <c r="V7" s="12"/>
    </row>
    <row r="8" spans="1:22">
      <c r="A8" s="5">
        <v>4</v>
      </c>
      <c r="B8" s="11">
        <v>305.22000000000003</v>
      </c>
      <c r="C8" s="12"/>
      <c r="D8" s="17">
        <v>3.3000000000000002E-2</v>
      </c>
      <c r="E8" s="19">
        <v>2.5999999999999999E-2</v>
      </c>
      <c r="F8" s="26">
        <f>AVERAGE(D8:E8)</f>
        <v>2.9499999999999998E-2</v>
      </c>
      <c r="G8" s="11"/>
      <c r="H8" s="12"/>
      <c r="I8" s="11">
        <v>310.95</v>
      </c>
      <c r="J8" s="12">
        <v>293.45</v>
      </c>
      <c r="K8" s="17">
        <v>4.5999999999999999E-2</v>
      </c>
      <c r="L8" s="19">
        <v>3.7999999999999999E-2</v>
      </c>
      <c r="M8" s="26">
        <f>AVERAGE(K8:L8)</f>
        <v>4.1999999999999996E-2</v>
      </c>
      <c r="N8" s="11"/>
      <c r="O8" s="12"/>
      <c r="P8" s="11">
        <v>300.44</v>
      </c>
      <c r="Q8" s="12">
        <v>307.70999999999998</v>
      </c>
      <c r="R8" s="17">
        <v>0.03</v>
      </c>
      <c r="S8" s="19">
        <v>3.3000000000000002E-2</v>
      </c>
      <c r="T8" s="26">
        <f>AVERAGE(R8:S8)</f>
        <v>3.15E-2</v>
      </c>
      <c r="U8" s="11"/>
      <c r="V8" s="12"/>
    </row>
    <row r="9" spans="1:22">
      <c r="A9" s="5">
        <v>5</v>
      </c>
      <c r="B9" s="11">
        <v>305.22000000000003</v>
      </c>
      <c r="C9" s="12"/>
      <c r="D9" s="17"/>
      <c r="E9" s="19"/>
      <c r="F9" s="26"/>
      <c r="G9" s="11"/>
      <c r="H9" s="12"/>
      <c r="I9" s="11">
        <v>310.98</v>
      </c>
      <c r="J9" s="12">
        <v>293.45</v>
      </c>
      <c r="K9" s="17"/>
      <c r="L9" s="19"/>
      <c r="M9" s="26"/>
      <c r="N9" s="11"/>
      <c r="O9" s="12"/>
      <c r="P9" s="11">
        <v>300.43</v>
      </c>
      <c r="Q9" s="12">
        <v>307.70999999999998</v>
      </c>
      <c r="R9" s="17"/>
      <c r="S9" s="19"/>
      <c r="T9" s="26"/>
      <c r="U9" s="11"/>
      <c r="V9" s="12"/>
    </row>
    <row r="10" spans="1:22">
      <c r="A10" s="5">
        <v>6</v>
      </c>
      <c r="B10" s="11">
        <v>305.26</v>
      </c>
      <c r="C10" s="12"/>
      <c r="D10" s="17"/>
      <c r="E10" s="19"/>
      <c r="F10" s="26"/>
      <c r="G10" s="11"/>
      <c r="H10" s="12"/>
      <c r="I10" s="50">
        <v>311</v>
      </c>
      <c r="J10" s="12">
        <v>293.43</v>
      </c>
      <c r="K10" s="17"/>
      <c r="L10" s="19"/>
      <c r="M10" s="26"/>
      <c r="N10" s="11"/>
      <c r="O10" s="12"/>
      <c r="P10" s="11">
        <v>300.47000000000003</v>
      </c>
      <c r="Q10" s="12">
        <v>307.70999999999998</v>
      </c>
      <c r="R10" s="17"/>
      <c r="S10" s="19"/>
      <c r="T10" s="26"/>
      <c r="U10" s="11"/>
      <c r="V10" s="12"/>
    </row>
    <row r="11" spans="1:22">
      <c r="A11" s="5">
        <v>7</v>
      </c>
      <c r="B11" s="11">
        <v>305.26</v>
      </c>
      <c r="C11" s="12"/>
      <c r="D11" s="17"/>
      <c r="E11" s="19"/>
      <c r="F11" s="26"/>
      <c r="G11" s="11"/>
      <c r="H11" s="12"/>
      <c r="I11" s="50">
        <v>311</v>
      </c>
      <c r="J11" s="12">
        <v>293.43</v>
      </c>
      <c r="K11" s="17"/>
      <c r="L11" s="19"/>
      <c r="M11" s="26"/>
      <c r="N11" s="11"/>
      <c r="O11" s="12"/>
      <c r="P11" s="11">
        <v>300.47000000000003</v>
      </c>
      <c r="Q11" s="12">
        <v>307.70999999999998</v>
      </c>
      <c r="R11" s="17"/>
      <c r="S11" s="19"/>
      <c r="T11" s="26"/>
      <c r="U11" s="11"/>
      <c r="V11" s="12"/>
    </row>
    <row r="12" spans="1:22">
      <c r="A12" s="5">
        <v>8</v>
      </c>
      <c r="B12" s="11">
        <v>305.26</v>
      </c>
      <c r="C12" s="12"/>
      <c r="D12" s="17">
        <v>6.7000000000000004E-2</v>
      </c>
      <c r="E12" s="19">
        <v>4.1000000000000002E-2</v>
      </c>
      <c r="F12" s="26">
        <f>AVERAGE(D12:E12)</f>
        <v>5.4000000000000006E-2</v>
      </c>
      <c r="G12" s="11"/>
      <c r="H12" s="12"/>
      <c r="I12" s="50">
        <v>311</v>
      </c>
      <c r="J12" s="12">
        <v>293.43</v>
      </c>
      <c r="K12" s="17">
        <v>0.214</v>
      </c>
      <c r="L12" s="19">
        <v>0.22600000000000001</v>
      </c>
      <c r="M12" s="26">
        <f>AVERAGE(K12:L12)</f>
        <v>0.22</v>
      </c>
      <c r="N12" s="11"/>
      <c r="O12" s="12"/>
      <c r="P12" s="11">
        <v>300.47000000000003</v>
      </c>
      <c r="Q12" s="12">
        <v>307.70999999999998</v>
      </c>
      <c r="R12" s="17">
        <v>0.222</v>
      </c>
      <c r="S12" s="19">
        <v>0.22700000000000001</v>
      </c>
      <c r="T12" s="26">
        <f>AVERAGE(R12:S12)</f>
        <v>0.22450000000000001</v>
      </c>
      <c r="U12" s="11"/>
      <c r="V12" s="12"/>
    </row>
    <row r="13" spans="1:22">
      <c r="A13" s="5">
        <v>9</v>
      </c>
      <c r="B13" s="11"/>
      <c r="C13" s="12"/>
      <c r="D13" s="17"/>
      <c r="E13" s="19"/>
      <c r="F13" s="26"/>
      <c r="G13" s="11"/>
      <c r="H13" s="12"/>
      <c r="I13" s="11"/>
      <c r="J13" s="12"/>
      <c r="K13" s="17"/>
      <c r="L13" s="19"/>
      <c r="M13" s="26"/>
      <c r="N13" s="11"/>
      <c r="O13" s="12"/>
      <c r="P13" s="11"/>
      <c r="Q13" s="12"/>
      <c r="R13" s="17"/>
      <c r="S13" s="19"/>
      <c r="T13" s="26"/>
      <c r="U13" s="11"/>
      <c r="V13" s="12"/>
    </row>
    <row r="14" spans="1:22">
      <c r="A14" s="5">
        <v>10</v>
      </c>
      <c r="B14" s="11"/>
      <c r="C14" s="12"/>
      <c r="D14" s="17"/>
      <c r="E14" s="19"/>
      <c r="F14" s="26"/>
      <c r="G14" s="11"/>
      <c r="H14" s="12"/>
      <c r="I14" s="11"/>
      <c r="J14" s="12"/>
      <c r="K14" s="17"/>
      <c r="L14" s="19"/>
      <c r="M14" s="26"/>
      <c r="N14" s="11"/>
      <c r="O14" s="12"/>
      <c r="P14" s="11"/>
      <c r="Q14" s="12"/>
      <c r="R14" s="17"/>
      <c r="S14" s="19"/>
      <c r="T14" s="26"/>
      <c r="U14" s="11"/>
      <c r="V14" s="12"/>
    </row>
    <row r="15" spans="1:22">
      <c r="A15" s="5">
        <v>11</v>
      </c>
      <c r="B15" s="11"/>
      <c r="C15" s="12"/>
      <c r="D15" s="17"/>
      <c r="E15" s="19"/>
      <c r="F15" s="26"/>
      <c r="G15" s="11"/>
      <c r="H15" s="12"/>
      <c r="I15" s="11"/>
      <c r="J15" s="12"/>
      <c r="K15" s="17"/>
      <c r="L15" s="19"/>
      <c r="M15" s="26"/>
      <c r="N15" s="11"/>
      <c r="O15" s="12"/>
      <c r="P15" s="11"/>
      <c r="Q15" s="12"/>
      <c r="R15" s="17"/>
      <c r="S15" s="19"/>
      <c r="T15" s="26"/>
      <c r="U15" s="11"/>
      <c r="V15" s="12"/>
    </row>
    <row r="16" spans="1:22">
      <c r="A16" s="5">
        <v>12</v>
      </c>
      <c r="B16" s="11">
        <v>305.13</v>
      </c>
      <c r="C16" s="12"/>
      <c r="D16" s="17">
        <v>7.6999999999999999E-2</v>
      </c>
      <c r="E16" s="19">
        <v>7.0000000000000007E-2</v>
      </c>
      <c r="F16" s="26">
        <f>AVERAGE(D16:E16)</f>
        <v>7.350000000000001E-2</v>
      </c>
      <c r="G16" s="11"/>
      <c r="H16" s="12"/>
      <c r="I16" s="11">
        <v>310.86</v>
      </c>
      <c r="J16" s="12">
        <v>293.36</v>
      </c>
      <c r="K16" s="17">
        <v>0.432</v>
      </c>
      <c r="L16" s="19">
        <v>0.45100000000000001</v>
      </c>
      <c r="M16" s="26">
        <f>AVERAGE(K16:L16)</f>
        <v>0.4415</v>
      </c>
      <c r="N16" s="11"/>
      <c r="O16" s="12"/>
      <c r="P16" s="11">
        <v>300.35000000000002</v>
      </c>
      <c r="Q16" s="12">
        <v>307.62</v>
      </c>
      <c r="R16" s="17">
        <v>0.46200000000000002</v>
      </c>
      <c r="S16" s="19">
        <v>0.42799999999999999</v>
      </c>
      <c r="T16" s="26">
        <f>AVERAGE(R16:S16)</f>
        <v>0.44500000000000001</v>
      </c>
      <c r="U16" s="11"/>
      <c r="V16" s="12"/>
    </row>
    <row r="17" spans="1:22">
      <c r="A17" s="5">
        <v>13</v>
      </c>
      <c r="B17" s="11">
        <v>305.14999999999998</v>
      </c>
      <c r="C17" s="12"/>
      <c r="D17" s="17"/>
      <c r="E17" s="19"/>
      <c r="F17" s="26"/>
      <c r="G17" s="11"/>
      <c r="H17" s="12"/>
      <c r="I17" s="11">
        <v>310.86</v>
      </c>
      <c r="J17" s="12">
        <v>293.37</v>
      </c>
      <c r="K17" s="17"/>
      <c r="L17" s="19"/>
      <c r="M17" s="26"/>
      <c r="N17" s="11"/>
      <c r="O17" s="12"/>
      <c r="P17" s="11">
        <v>300.35000000000002</v>
      </c>
      <c r="Q17" s="12">
        <v>307.62</v>
      </c>
      <c r="R17" s="17"/>
      <c r="S17" s="19"/>
      <c r="T17" s="26"/>
      <c r="U17" s="11"/>
      <c r="V17" s="12"/>
    </row>
    <row r="18" spans="1:22">
      <c r="A18" s="5">
        <v>14</v>
      </c>
      <c r="B18" s="11"/>
      <c r="C18" s="12"/>
      <c r="D18" s="17"/>
      <c r="E18" s="19"/>
      <c r="F18" s="26"/>
      <c r="G18" s="11"/>
      <c r="H18" s="12"/>
      <c r="I18" s="11"/>
      <c r="J18" s="12"/>
      <c r="K18" s="17"/>
      <c r="L18" s="19"/>
      <c r="M18" s="26"/>
      <c r="N18" s="11"/>
      <c r="O18" s="12"/>
      <c r="P18" s="11"/>
      <c r="Q18" s="12"/>
      <c r="R18" s="17"/>
      <c r="S18" s="19"/>
      <c r="T18" s="26"/>
      <c r="U18" s="11"/>
      <c r="V18" s="12"/>
    </row>
    <row r="19" spans="1:22">
      <c r="A19" s="5">
        <v>15</v>
      </c>
      <c r="B19" s="11"/>
      <c r="C19" s="12"/>
      <c r="D19" s="17"/>
      <c r="E19" s="19"/>
      <c r="F19" s="26"/>
      <c r="G19" s="11"/>
      <c r="H19" s="12"/>
      <c r="I19" s="11"/>
      <c r="J19" s="12"/>
      <c r="K19" s="17"/>
      <c r="L19" s="19"/>
      <c r="M19" s="26"/>
      <c r="N19" s="11"/>
      <c r="O19" s="12"/>
      <c r="P19" s="11"/>
      <c r="Q19" s="12"/>
      <c r="R19" s="17"/>
      <c r="S19" s="19"/>
      <c r="T19" s="26"/>
      <c r="U19" s="11"/>
      <c r="V19" s="12"/>
    </row>
    <row r="20" spans="1:22">
      <c r="A20" s="5">
        <v>16</v>
      </c>
      <c r="B20" s="11">
        <v>305.14999999999998</v>
      </c>
      <c r="C20" s="12"/>
      <c r="D20" s="17">
        <v>0.187</v>
      </c>
      <c r="E20" s="19">
        <v>0.17399999999999999</v>
      </c>
      <c r="F20" s="26">
        <f>AVERAGE(D20:E20)</f>
        <v>0.18049999999999999</v>
      </c>
      <c r="G20" s="11"/>
      <c r="H20" s="12"/>
      <c r="I20" s="11">
        <v>310.86</v>
      </c>
      <c r="J20" s="12">
        <v>293.38</v>
      </c>
      <c r="K20" s="17">
        <v>0.56299999999999994</v>
      </c>
      <c r="L20" s="19">
        <v>0.53100000000000003</v>
      </c>
      <c r="M20" s="26">
        <f>AVERAGE(K20:L20)</f>
        <v>0.54699999999999993</v>
      </c>
      <c r="N20" s="11"/>
      <c r="O20" s="12"/>
      <c r="P20" s="11">
        <v>300.42</v>
      </c>
      <c r="Q20" s="12">
        <v>307.68</v>
      </c>
      <c r="R20" s="17">
        <v>0.60599999999999998</v>
      </c>
      <c r="S20" s="19">
        <v>0.53200000000000003</v>
      </c>
      <c r="T20" s="26">
        <f>AVERAGE(R20:S20)</f>
        <v>0.56899999999999995</v>
      </c>
      <c r="U20" s="11"/>
      <c r="V20" s="12"/>
    </row>
    <row r="21" spans="1:22">
      <c r="A21" s="5">
        <v>17</v>
      </c>
      <c r="B21" s="11"/>
      <c r="C21" s="12"/>
      <c r="D21" s="17"/>
      <c r="E21" s="19"/>
      <c r="F21" s="26"/>
      <c r="G21" s="11"/>
      <c r="H21" s="12"/>
      <c r="I21" s="11"/>
      <c r="J21" s="12"/>
      <c r="K21" s="17"/>
      <c r="L21" s="19"/>
      <c r="M21" s="26"/>
      <c r="N21" s="11"/>
      <c r="O21" s="12"/>
      <c r="P21" s="11"/>
      <c r="Q21" s="12"/>
      <c r="R21" s="17"/>
      <c r="S21" s="19"/>
      <c r="T21" s="26"/>
      <c r="U21" s="11"/>
      <c r="V21" s="12"/>
    </row>
    <row r="22" spans="1:22">
      <c r="A22" s="5">
        <v>18</v>
      </c>
      <c r="B22" s="11"/>
      <c r="C22" s="12"/>
      <c r="D22" s="17"/>
      <c r="E22" s="19"/>
      <c r="F22" s="26"/>
      <c r="G22" s="11"/>
      <c r="H22" s="12"/>
      <c r="I22" s="11"/>
      <c r="J22" s="12"/>
      <c r="K22" s="17"/>
      <c r="L22" s="19"/>
      <c r="M22" s="26"/>
      <c r="N22" s="11"/>
      <c r="O22" s="12"/>
      <c r="P22" s="11"/>
      <c r="Q22" s="12"/>
      <c r="R22" s="17"/>
      <c r="S22" s="19"/>
      <c r="T22" s="26"/>
      <c r="U22" s="11"/>
      <c r="V22" s="12"/>
    </row>
    <row r="23" spans="1:22">
      <c r="A23" s="5">
        <v>19</v>
      </c>
      <c r="B23" s="11"/>
      <c r="C23" s="12"/>
      <c r="D23" s="17"/>
      <c r="E23" s="19"/>
      <c r="F23" s="26"/>
      <c r="G23" s="11"/>
      <c r="H23" s="12"/>
      <c r="I23" s="11"/>
      <c r="J23" s="12"/>
      <c r="K23" s="17"/>
      <c r="L23" s="19"/>
      <c r="M23" s="26"/>
      <c r="N23" s="11"/>
      <c r="O23" s="12"/>
      <c r="P23" s="11"/>
      <c r="Q23" s="12"/>
      <c r="R23" s="17"/>
      <c r="S23" s="19"/>
      <c r="T23" s="26"/>
      <c r="U23" s="11"/>
      <c r="V23" s="12"/>
    </row>
    <row r="24" spans="1:22">
      <c r="A24" s="5">
        <v>20</v>
      </c>
      <c r="B24" s="11">
        <v>305.14999999999998</v>
      </c>
      <c r="C24" s="12"/>
      <c r="D24" s="17">
        <v>0.33</v>
      </c>
      <c r="E24" s="19">
        <v>0.33100000000000002</v>
      </c>
      <c r="F24" s="26">
        <f>AVERAGE(D24:E24)</f>
        <v>0.33050000000000002</v>
      </c>
      <c r="G24" s="11"/>
      <c r="H24" s="12"/>
      <c r="I24" s="50">
        <v>310.89999999999998</v>
      </c>
      <c r="J24" s="12">
        <v>293.33999999999997</v>
      </c>
      <c r="K24" s="17">
        <v>0.66500000000000004</v>
      </c>
      <c r="L24" s="19">
        <v>0.59799999999999998</v>
      </c>
      <c r="M24" s="26">
        <f>AVERAGE(K24:L24)</f>
        <v>0.63149999999999995</v>
      </c>
      <c r="N24" s="11"/>
      <c r="O24" s="12"/>
      <c r="P24" s="11">
        <v>300.37</v>
      </c>
      <c r="Q24" s="12">
        <v>307.64999999999998</v>
      </c>
      <c r="R24" s="17">
        <v>0.73699999999999999</v>
      </c>
      <c r="S24" s="19">
        <v>0.629</v>
      </c>
      <c r="T24" s="26">
        <f>AVERAGE(R24:S24)</f>
        <v>0.68300000000000005</v>
      </c>
      <c r="U24" s="11"/>
      <c r="V24" s="12"/>
    </row>
    <row r="25" spans="1:22">
      <c r="A25" s="5">
        <v>21</v>
      </c>
      <c r="B25" s="11"/>
      <c r="C25" s="12"/>
      <c r="D25" s="17"/>
      <c r="E25" s="19"/>
      <c r="F25" s="26"/>
      <c r="G25" s="11"/>
      <c r="H25" s="12"/>
      <c r="I25" s="11"/>
      <c r="J25" s="12"/>
      <c r="K25" s="17"/>
      <c r="L25" s="19"/>
      <c r="M25" s="26"/>
      <c r="N25" s="11"/>
      <c r="O25" s="12"/>
      <c r="P25" s="11"/>
      <c r="Q25" s="12"/>
      <c r="R25" s="17"/>
      <c r="S25" s="19"/>
      <c r="T25" s="26"/>
      <c r="U25" s="11"/>
      <c r="V25" s="12"/>
    </row>
    <row r="26" spans="1:22">
      <c r="A26" s="5">
        <v>22</v>
      </c>
      <c r="B26" s="11"/>
      <c r="C26" s="12"/>
      <c r="D26" s="17"/>
      <c r="E26" s="19"/>
      <c r="F26" s="26"/>
      <c r="G26" s="11"/>
      <c r="H26" s="12"/>
      <c r="I26" s="11"/>
      <c r="J26" s="12"/>
      <c r="K26" s="17"/>
      <c r="L26" s="19"/>
      <c r="M26" s="26"/>
      <c r="N26" s="11"/>
      <c r="O26" s="12"/>
      <c r="P26" s="11"/>
      <c r="Q26" s="12"/>
      <c r="R26" s="17"/>
      <c r="S26" s="19"/>
      <c r="T26" s="26"/>
      <c r="U26" s="11"/>
      <c r="V26" s="12"/>
    </row>
    <row r="27" spans="1:22">
      <c r="A27" s="5">
        <v>23</v>
      </c>
      <c r="B27" s="11"/>
      <c r="C27" s="12"/>
      <c r="D27" s="17"/>
      <c r="E27" s="19"/>
      <c r="F27" s="26"/>
      <c r="G27" s="11"/>
      <c r="H27" s="12"/>
      <c r="I27" s="11"/>
      <c r="J27" s="12"/>
      <c r="K27" s="17"/>
      <c r="L27" s="19"/>
      <c r="M27" s="26"/>
      <c r="N27" s="11"/>
      <c r="O27" s="12"/>
      <c r="P27" s="11"/>
      <c r="Q27" s="12"/>
      <c r="R27" s="17"/>
      <c r="S27" s="19"/>
      <c r="T27" s="26"/>
      <c r="U27" s="11"/>
      <c r="V27" s="12"/>
    </row>
    <row r="28" spans="1:22">
      <c r="A28" s="5">
        <v>24</v>
      </c>
      <c r="B28" s="11">
        <v>305.2</v>
      </c>
      <c r="C28" s="12"/>
      <c r="D28" s="17">
        <v>0.57099999999999995</v>
      </c>
      <c r="E28" s="19">
        <v>0.66400000000000003</v>
      </c>
      <c r="F28" s="26">
        <f>AVERAGE(D28:E28)</f>
        <v>0.61749999999999994</v>
      </c>
      <c r="G28" s="11"/>
      <c r="H28" s="12"/>
      <c r="I28" s="11">
        <v>310.94</v>
      </c>
      <c r="J28" s="12">
        <v>293.37</v>
      </c>
      <c r="K28" s="17">
        <v>0.73</v>
      </c>
      <c r="L28" s="19">
        <v>0.73299999999999998</v>
      </c>
      <c r="M28" s="26">
        <f>AVERAGE(K28:L28)</f>
        <v>0.73150000000000004</v>
      </c>
      <c r="N28" s="11"/>
      <c r="O28" s="12"/>
      <c r="P28" s="11">
        <v>300.39999999999998</v>
      </c>
      <c r="Q28" s="12">
        <v>307.63</v>
      </c>
      <c r="R28" s="17">
        <v>0.78900000000000003</v>
      </c>
      <c r="S28" s="19">
        <v>0.74299999999999999</v>
      </c>
      <c r="T28" s="26">
        <f>AVERAGE(R28:S28)</f>
        <v>0.76600000000000001</v>
      </c>
      <c r="U28" s="11"/>
      <c r="V28" s="12"/>
    </row>
    <row r="29" spans="1:22">
      <c r="A29" s="5">
        <v>25</v>
      </c>
      <c r="B29" s="11"/>
      <c r="C29" s="12"/>
      <c r="D29" s="17"/>
      <c r="E29" s="19"/>
      <c r="F29" s="26"/>
      <c r="G29" s="11"/>
      <c r="H29" s="12"/>
      <c r="I29" s="11"/>
      <c r="J29" s="12"/>
      <c r="K29" s="17"/>
      <c r="L29" s="19"/>
      <c r="M29" s="26"/>
      <c r="N29" s="11"/>
      <c r="O29" s="12"/>
      <c r="P29" s="11"/>
      <c r="Q29" s="12"/>
      <c r="R29" s="17"/>
      <c r="S29" s="19"/>
      <c r="T29" s="26"/>
      <c r="U29" s="11"/>
      <c r="V29" s="12"/>
    </row>
    <row r="30" spans="1:22">
      <c r="A30" s="5">
        <v>26</v>
      </c>
      <c r="B30" s="11"/>
      <c r="C30" s="12"/>
      <c r="D30" s="17"/>
      <c r="E30" s="19"/>
      <c r="F30" s="26"/>
      <c r="G30" s="11"/>
      <c r="H30" s="12"/>
      <c r="I30" s="11"/>
      <c r="J30" s="12"/>
      <c r="K30" s="17"/>
      <c r="L30" s="19"/>
      <c r="M30" s="26"/>
      <c r="N30" s="11"/>
      <c r="O30" s="12"/>
      <c r="P30" s="11"/>
      <c r="Q30" s="12"/>
      <c r="R30" s="17"/>
      <c r="S30" s="19"/>
      <c r="T30" s="26"/>
      <c r="U30" s="11"/>
      <c r="V30" s="12"/>
    </row>
    <row r="31" spans="1:22">
      <c r="A31" s="5">
        <v>27</v>
      </c>
      <c r="B31" s="11"/>
      <c r="C31" s="12"/>
      <c r="D31" s="17"/>
      <c r="E31" s="19"/>
      <c r="F31" s="26"/>
      <c r="G31" s="11"/>
      <c r="H31" s="12"/>
      <c r="I31" s="11"/>
      <c r="J31" s="12"/>
      <c r="K31" s="17"/>
      <c r="L31" s="19"/>
      <c r="M31" s="26"/>
      <c r="N31" s="11"/>
      <c r="O31" s="12"/>
      <c r="P31" s="11"/>
      <c r="Q31" s="12"/>
      <c r="R31" s="17"/>
      <c r="S31" s="19"/>
      <c r="T31" s="26"/>
      <c r="U31" s="11"/>
      <c r="V31" s="12"/>
    </row>
    <row r="32" spans="1:22">
      <c r="A32" s="5">
        <v>28</v>
      </c>
      <c r="B32" s="11">
        <v>305.13</v>
      </c>
      <c r="C32" s="12"/>
      <c r="D32" s="17">
        <v>0.76900000000000002</v>
      </c>
      <c r="E32" s="19">
        <v>0.91600000000000004</v>
      </c>
      <c r="F32" s="26">
        <f>AVERAGE(D32:E32)</f>
        <v>0.84250000000000003</v>
      </c>
      <c r="G32" s="11"/>
      <c r="H32" s="12"/>
      <c r="I32" s="11">
        <v>310.89</v>
      </c>
      <c r="J32" s="12">
        <v>293.35000000000002</v>
      </c>
      <c r="K32" s="17">
        <v>0.75600000000000001</v>
      </c>
      <c r="L32" s="19">
        <v>0.85599999999999998</v>
      </c>
      <c r="M32" s="26">
        <f>AVERAGE(K32:L32)</f>
        <v>0.80600000000000005</v>
      </c>
      <c r="N32" s="11"/>
      <c r="O32" s="12"/>
      <c r="P32" s="11">
        <v>300.36</v>
      </c>
      <c r="Q32" s="12">
        <v>307.62</v>
      </c>
      <c r="R32" s="17">
        <v>0.88900000000000001</v>
      </c>
      <c r="S32" s="19">
        <v>0.79900000000000004</v>
      </c>
      <c r="T32" s="26">
        <f>AVERAGE(R32:S32)</f>
        <v>0.84400000000000008</v>
      </c>
      <c r="U32" s="11"/>
      <c r="V32" s="12"/>
    </row>
    <row r="33" spans="1:22">
      <c r="A33" s="5">
        <v>29</v>
      </c>
      <c r="B33" s="11"/>
      <c r="C33" s="12"/>
      <c r="D33" s="17"/>
      <c r="E33" s="19"/>
      <c r="F33" s="26"/>
      <c r="G33" s="11"/>
      <c r="H33" s="12"/>
      <c r="I33" s="11"/>
      <c r="J33" s="12"/>
      <c r="K33" s="17"/>
      <c r="L33" s="19"/>
      <c r="M33" s="26"/>
      <c r="N33" s="11"/>
      <c r="O33" s="12"/>
      <c r="P33" s="11"/>
      <c r="Q33" s="12"/>
      <c r="R33" s="17"/>
      <c r="S33" s="19"/>
      <c r="T33" s="26"/>
      <c r="U33" s="11"/>
      <c r="V33" s="12"/>
    </row>
    <row r="34" spans="1:22">
      <c r="A34" s="5">
        <v>30</v>
      </c>
      <c r="B34" s="11"/>
      <c r="C34" s="12"/>
      <c r="D34" s="17"/>
      <c r="E34" s="19"/>
      <c r="F34" s="26"/>
      <c r="G34" s="11"/>
      <c r="H34" s="12"/>
      <c r="I34" s="11"/>
      <c r="J34" s="12"/>
      <c r="K34" s="17"/>
      <c r="L34" s="19"/>
      <c r="M34" s="26"/>
      <c r="N34" s="11"/>
      <c r="O34" s="12"/>
      <c r="P34" s="11"/>
      <c r="Q34" s="12"/>
      <c r="R34" s="17"/>
      <c r="S34" s="19"/>
      <c r="T34" s="26"/>
      <c r="U34" s="11"/>
      <c r="V34" s="12"/>
    </row>
    <row r="35" spans="1:22">
      <c r="A35" s="5">
        <v>31</v>
      </c>
      <c r="B35" s="11"/>
      <c r="C35" s="12"/>
      <c r="D35" s="17"/>
      <c r="E35" s="19"/>
      <c r="F35" s="26"/>
      <c r="G35" s="11"/>
      <c r="H35" s="12"/>
      <c r="I35" s="11"/>
      <c r="J35" s="12"/>
      <c r="K35" s="17"/>
      <c r="L35" s="19"/>
      <c r="M35" s="26"/>
      <c r="N35" s="11"/>
      <c r="O35" s="12"/>
      <c r="P35" s="11"/>
      <c r="Q35" s="12"/>
      <c r="R35" s="17"/>
      <c r="S35" s="19"/>
      <c r="T35" s="26"/>
      <c r="U35" s="11"/>
      <c r="V35" s="12"/>
    </row>
    <row r="36" spans="1:22">
      <c r="A36" s="5">
        <v>32</v>
      </c>
      <c r="B36" s="11">
        <v>305.2</v>
      </c>
      <c r="C36" s="12"/>
      <c r="D36" s="17">
        <v>0.89600000000000002</v>
      </c>
      <c r="E36" s="19">
        <v>0.92600000000000005</v>
      </c>
      <c r="F36" s="26">
        <f>AVERAGE(D36:E36)</f>
        <v>0.91100000000000003</v>
      </c>
      <c r="G36" s="11"/>
      <c r="H36" s="12"/>
      <c r="I36" s="11">
        <v>310.93</v>
      </c>
      <c r="J36" s="12">
        <v>293.3</v>
      </c>
      <c r="K36" s="17">
        <v>0.92800000000000005</v>
      </c>
      <c r="L36" s="19">
        <v>0.91400000000000003</v>
      </c>
      <c r="M36" s="26">
        <f>AVERAGE(K36:L36)</f>
        <v>0.92100000000000004</v>
      </c>
      <c r="N36" s="11"/>
      <c r="O36" s="12"/>
      <c r="P36" s="11">
        <v>300.42</v>
      </c>
      <c r="Q36" s="12">
        <v>307.58</v>
      </c>
      <c r="R36" s="17">
        <v>0.96199999999999997</v>
      </c>
      <c r="S36" s="19">
        <v>0.92300000000000004</v>
      </c>
      <c r="T36" s="26">
        <f>AVERAGE(R36:S36)</f>
        <v>0.9425</v>
      </c>
      <c r="U36" s="11"/>
      <c r="V36" s="12"/>
    </row>
    <row r="37" spans="1:22">
      <c r="A37" s="5">
        <v>33</v>
      </c>
      <c r="B37" s="11"/>
      <c r="C37" s="12"/>
      <c r="D37" s="17"/>
      <c r="E37" s="19"/>
      <c r="F37" s="26"/>
      <c r="G37" s="11"/>
      <c r="H37" s="12"/>
      <c r="I37" s="11"/>
      <c r="J37" s="12"/>
      <c r="K37" s="17"/>
      <c r="L37" s="19"/>
      <c r="M37" s="26"/>
      <c r="N37" s="11"/>
      <c r="O37" s="12"/>
      <c r="P37" s="11"/>
      <c r="Q37" s="12"/>
      <c r="R37" s="17"/>
      <c r="S37" s="19"/>
      <c r="T37" s="26"/>
      <c r="U37" s="11"/>
      <c r="V37" s="12"/>
    </row>
    <row r="38" spans="1:22">
      <c r="A38" s="5">
        <v>34</v>
      </c>
      <c r="B38" s="11"/>
      <c r="C38" s="12"/>
      <c r="D38" s="17"/>
      <c r="E38" s="19"/>
      <c r="F38" s="26"/>
      <c r="G38" s="11"/>
      <c r="H38" s="12"/>
      <c r="I38" s="11"/>
      <c r="J38" s="12"/>
      <c r="K38" s="17"/>
      <c r="L38" s="19"/>
      <c r="M38" s="26"/>
      <c r="N38" s="11"/>
      <c r="O38" s="12"/>
      <c r="P38" s="11"/>
      <c r="Q38" s="12"/>
      <c r="R38" s="17"/>
      <c r="S38" s="19"/>
      <c r="T38" s="26"/>
      <c r="U38" s="11"/>
      <c r="V38" s="12"/>
    </row>
    <row r="39" spans="1:22">
      <c r="A39" s="5">
        <v>35</v>
      </c>
      <c r="B39" s="11"/>
      <c r="C39" s="12"/>
      <c r="D39" s="17"/>
      <c r="E39" s="19"/>
      <c r="F39" s="26"/>
      <c r="G39" s="11"/>
      <c r="H39" s="12"/>
      <c r="I39" s="11"/>
      <c r="J39" s="12"/>
      <c r="K39" s="17"/>
      <c r="L39" s="19"/>
      <c r="M39" s="26"/>
      <c r="N39" s="11"/>
      <c r="O39" s="12"/>
      <c r="P39" s="11"/>
      <c r="Q39" s="12"/>
      <c r="R39" s="17"/>
      <c r="S39" s="19"/>
      <c r="T39" s="26"/>
      <c r="U39" s="11"/>
      <c r="V39" s="12"/>
    </row>
    <row r="40" spans="1:22">
      <c r="A40" s="5">
        <v>36</v>
      </c>
      <c r="B40" s="11">
        <v>305.06</v>
      </c>
      <c r="C40" s="12"/>
      <c r="D40" s="17">
        <v>1.0489999999999999</v>
      </c>
      <c r="E40" s="19">
        <v>1.0629999999999999</v>
      </c>
      <c r="F40" s="26">
        <f>AVERAGE(D40:E40)</f>
        <v>1.056</v>
      </c>
      <c r="G40" s="11"/>
      <c r="H40" s="12"/>
      <c r="I40" s="54">
        <v>310.85000000000002</v>
      </c>
      <c r="J40" s="52">
        <v>293.3</v>
      </c>
      <c r="K40" s="17">
        <v>0.92500000000000004</v>
      </c>
      <c r="L40" s="19">
        <v>0.94899999999999995</v>
      </c>
      <c r="M40" s="26">
        <f>AVERAGE(K40:L40)</f>
        <v>0.93700000000000006</v>
      </c>
      <c r="N40" s="11"/>
      <c r="O40" s="12"/>
      <c r="P40" s="54">
        <v>300.35000000000002</v>
      </c>
      <c r="Q40" s="52">
        <v>307.56</v>
      </c>
      <c r="R40" s="17">
        <v>1.03</v>
      </c>
      <c r="S40" s="19">
        <v>0.95299999999999996</v>
      </c>
      <c r="T40" s="26">
        <f>AVERAGE(R40:S40)</f>
        <v>0.99150000000000005</v>
      </c>
      <c r="U40" s="11"/>
      <c r="V40" s="12"/>
    </row>
    <row r="41" spans="1:22">
      <c r="A41" s="5">
        <v>37</v>
      </c>
      <c r="B41" s="11"/>
      <c r="C41" s="12"/>
      <c r="D41" s="17"/>
      <c r="E41" s="19"/>
      <c r="F41" s="26"/>
      <c r="G41" s="11"/>
      <c r="H41" s="12"/>
      <c r="I41" s="11"/>
      <c r="J41" s="12"/>
      <c r="K41" s="17"/>
      <c r="L41" s="19"/>
      <c r="M41" s="26"/>
      <c r="N41" s="11"/>
      <c r="O41" s="12"/>
      <c r="P41" s="11"/>
      <c r="Q41" s="12"/>
      <c r="R41" s="17"/>
      <c r="S41" s="19"/>
      <c r="T41" s="26"/>
      <c r="U41" s="11"/>
      <c r="V41" s="12"/>
    </row>
    <row r="42" spans="1:22">
      <c r="A42" s="5">
        <v>38</v>
      </c>
      <c r="B42" s="11"/>
      <c r="C42" s="12"/>
      <c r="D42" s="17"/>
      <c r="E42" s="19"/>
      <c r="F42" s="26"/>
      <c r="G42" s="11"/>
      <c r="H42" s="12"/>
      <c r="I42" s="11"/>
      <c r="J42" s="12"/>
      <c r="K42" s="17"/>
      <c r="L42" s="19"/>
      <c r="M42" s="26"/>
      <c r="N42" s="11"/>
      <c r="O42" s="12"/>
      <c r="P42" s="11"/>
      <c r="Q42" s="12"/>
      <c r="R42" s="17"/>
      <c r="S42" s="19"/>
      <c r="T42" s="26"/>
      <c r="U42" s="11"/>
      <c r="V42" s="12"/>
    </row>
    <row r="43" spans="1:22">
      <c r="A43" s="5">
        <v>39</v>
      </c>
      <c r="B43" s="11"/>
      <c r="C43" s="12"/>
      <c r="D43" s="17"/>
      <c r="E43" s="19"/>
      <c r="F43" s="26"/>
      <c r="G43" s="11"/>
      <c r="H43" s="12"/>
      <c r="I43" s="11"/>
      <c r="J43" s="12"/>
      <c r="K43" s="17"/>
      <c r="L43" s="19"/>
      <c r="M43" s="26"/>
      <c r="N43" s="11"/>
      <c r="O43" s="12"/>
      <c r="P43" s="11"/>
      <c r="Q43" s="12"/>
      <c r="R43" s="17"/>
      <c r="S43" s="19"/>
      <c r="T43" s="26"/>
      <c r="U43" s="11"/>
      <c r="V43" s="12"/>
    </row>
    <row r="44" spans="1:22">
      <c r="A44" s="5">
        <v>40</v>
      </c>
      <c r="B44" s="11">
        <v>305.05</v>
      </c>
      <c r="C44" s="12"/>
      <c r="D44" s="17">
        <v>1.097</v>
      </c>
      <c r="E44" s="19">
        <v>1.1160000000000001</v>
      </c>
      <c r="F44" s="26">
        <f>AVERAGE(D44:E44)</f>
        <v>1.1065</v>
      </c>
      <c r="G44" s="11"/>
      <c r="H44" s="12"/>
      <c r="I44" s="11">
        <v>310.81</v>
      </c>
      <c r="J44" s="12">
        <v>293.29000000000002</v>
      </c>
      <c r="K44" s="17">
        <v>1.0189999999999999</v>
      </c>
      <c r="L44" s="19">
        <v>1.04</v>
      </c>
      <c r="M44" s="26">
        <f>AVERAGE(K44:L44)</f>
        <v>1.0295000000000001</v>
      </c>
      <c r="N44" s="11"/>
      <c r="O44" s="12"/>
      <c r="P44" s="11">
        <v>300.35000000000002</v>
      </c>
      <c r="Q44" s="12">
        <v>307.55</v>
      </c>
      <c r="R44" s="17">
        <v>1.0329999999999999</v>
      </c>
      <c r="S44" s="19">
        <v>1.008</v>
      </c>
      <c r="T44" s="26">
        <f>AVERAGE(R44:S44)</f>
        <v>1.0205</v>
      </c>
      <c r="U44" s="11"/>
      <c r="V44" s="12"/>
    </row>
    <row r="45" spans="1:22">
      <c r="A45" s="5">
        <v>41</v>
      </c>
      <c r="B45" s="11"/>
      <c r="C45" s="12"/>
      <c r="D45" s="17"/>
      <c r="E45" s="19"/>
      <c r="F45" s="26"/>
      <c r="G45" s="11"/>
      <c r="H45" s="12"/>
      <c r="I45" s="11"/>
      <c r="J45" s="12"/>
      <c r="K45" s="17"/>
      <c r="L45" s="19"/>
      <c r="M45" s="26"/>
      <c r="N45" s="11"/>
      <c r="O45" s="12"/>
      <c r="P45" s="11"/>
      <c r="Q45" s="12"/>
      <c r="R45" s="17"/>
      <c r="S45" s="19"/>
      <c r="T45" s="26"/>
      <c r="U45" s="11"/>
      <c r="V45" s="12"/>
    </row>
    <row r="46" spans="1:22">
      <c r="A46" s="5">
        <v>42</v>
      </c>
      <c r="B46" s="11"/>
      <c r="C46" s="12"/>
      <c r="D46" s="17"/>
      <c r="E46" s="19"/>
      <c r="F46" s="26"/>
      <c r="G46" s="11"/>
      <c r="H46" s="12"/>
      <c r="I46" s="11"/>
      <c r="J46" s="12"/>
      <c r="K46" s="17"/>
      <c r="L46" s="19"/>
      <c r="M46" s="26"/>
      <c r="N46" s="11"/>
      <c r="O46" s="12"/>
      <c r="P46" s="11"/>
      <c r="Q46" s="12"/>
      <c r="R46" s="17"/>
      <c r="S46" s="19"/>
      <c r="T46" s="26"/>
      <c r="U46" s="11"/>
      <c r="V46" s="12"/>
    </row>
    <row r="47" spans="1:22">
      <c r="A47" s="5">
        <v>43</v>
      </c>
      <c r="B47" s="11"/>
      <c r="C47" s="12"/>
      <c r="D47" s="17"/>
      <c r="E47" s="19"/>
      <c r="F47" s="26"/>
      <c r="G47" s="11"/>
      <c r="H47" s="12"/>
      <c r="I47" s="11"/>
      <c r="J47" s="12"/>
      <c r="K47" s="17"/>
      <c r="L47" s="19"/>
      <c r="M47" s="26"/>
      <c r="N47" s="11"/>
      <c r="O47" s="12"/>
      <c r="P47" s="11"/>
      <c r="Q47" s="12"/>
      <c r="R47" s="17"/>
      <c r="S47" s="19"/>
      <c r="T47" s="26"/>
      <c r="U47" s="11"/>
      <c r="V47" s="12"/>
    </row>
    <row r="48" spans="1:22">
      <c r="A48" s="5">
        <v>44</v>
      </c>
      <c r="B48" s="11"/>
      <c r="C48" s="12"/>
      <c r="D48" s="17">
        <v>1.0940000000000001</v>
      </c>
      <c r="E48" s="19">
        <v>1.1419999999999999</v>
      </c>
      <c r="F48" s="26">
        <f>AVERAGE(D48:E48)</f>
        <v>1.1179999999999999</v>
      </c>
      <c r="G48" s="11"/>
      <c r="H48" s="12"/>
      <c r="I48" s="11"/>
      <c r="J48" s="12"/>
      <c r="K48" s="17">
        <v>0.93100000000000005</v>
      </c>
      <c r="L48" s="19">
        <v>1.0409999999999999</v>
      </c>
      <c r="M48" s="26">
        <f>AVERAGE(K48:L48)</f>
        <v>0.98599999999999999</v>
      </c>
      <c r="N48" s="11"/>
      <c r="O48" s="12"/>
      <c r="P48" s="11"/>
      <c r="Q48" s="12"/>
      <c r="R48" s="17">
        <v>1.006</v>
      </c>
      <c r="S48" s="19">
        <v>0.97399999999999998</v>
      </c>
      <c r="T48" s="26">
        <f>AVERAGE(R48:S48)</f>
        <v>0.99</v>
      </c>
      <c r="U48" s="11"/>
      <c r="V48" s="12"/>
    </row>
    <row r="49" spans="1:22">
      <c r="A49" s="5">
        <v>45</v>
      </c>
      <c r="B49" s="11"/>
      <c r="C49" s="12"/>
      <c r="D49" s="17"/>
      <c r="E49" s="19"/>
      <c r="F49" s="26"/>
      <c r="G49" s="11"/>
      <c r="H49" s="12"/>
      <c r="I49" s="11"/>
      <c r="J49" s="12"/>
      <c r="K49" s="17"/>
      <c r="L49" s="19"/>
      <c r="M49" s="26"/>
      <c r="N49" s="11"/>
      <c r="O49" s="12"/>
      <c r="P49" s="11"/>
      <c r="Q49" s="12"/>
      <c r="R49" s="17"/>
      <c r="S49" s="19"/>
      <c r="T49" s="26"/>
      <c r="U49" s="11"/>
      <c r="V49" s="12"/>
    </row>
    <row r="50" spans="1:22">
      <c r="A50" s="5">
        <v>46</v>
      </c>
      <c r="B50" s="11"/>
      <c r="C50" s="12"/>
      <c r="D50" s="17"/>
      <c r="E50" s="19"/>
      <c r="F50" s="26"/>
      <c r="G50" s="11"/>
      <c r="H50" s="12"/>
      <c r="I50" s="11"/>
      <c r="J50" s="12"/>
      <c r="K50" s="17"/>
      <c r="L50" s="19"/>
      <c r="M50" s="26"/>
      <c r="N50" s="11"/>
      <c r="O50" s="12"/>
      <c r="P50" s="11"/>
      <c r="Q50" s="12"/>
      <c r="R50" s="17"/>
      <c r="S50" s="19"/>
      <c r="T50" s="26"/>
      <c r="U50" s="11"/>
      <c r="V50" s="12"/>
    </row>
    <row r="51" spans="1:22">
      <c r="A51" s="5">
        <v>47</v>
      </c>
      <c r="B51" s="11"/>
      <c r="C51" s="12"/>
      <c r="D51" s="17"/>
      <c r="E51" s="19"/>
      <c r="F51" s="26"/>
      <c r="G51" s="11"/>
      <c r="H51" s="12"/>
      <c r="I51" s="11"/>
      <c r="J51" s="12"/>
      <c r="K51" s="17"/>
      <c r="L51" s="19"/>
      <c r="M51" s="26"/>
      <c r="N51" s="11"/>
      <c r="O51" s="12"/>
      <c r="P51" s="11"/>
      <c r="Q51" s="12"/>
      <c r="R51" s="17"/>
      <c r="S51" s="19"/>
      <c r="T51" s="26"/>
      <c r="U51" s="11"/>
      <c r="V51" s="12"/>
    </row>
    <row r="52" spans="1:22">
      <c r="A52" s="5">
        <v>48</v>
      </c>
      <c r="B52" s="11"/>
      <c r="C52" s="12"/>
      <c r="D52" s="17">
        <v>1.2350000000000001</v>
      </c>
      <c r="E52" s="19">
        <v>1.224</v>
      </c>
      <c r="F52" s="26">
        <f>AVERAGE(D52:E52)</f>
        <v>1.2295</v>
      </c>
      <c r="G52" s="11"/>
      <c r="H52" s="12"/>
      <c r="I52" s="11"/>
      <c r="J52" s="12"/>
      <c r="K52" s="17">
        <v>1.145</v>
      </c>
      <c r="L52" s="19">
        <v>1.179</v>
      </c>
      <c r="M52" s="26">
        <f>AVERAGE(K52:L52)</f>
        <v>1.1619999999999999</v>
      </c>
      <c r="N52" s="11"/>
      <c r="O52" s="12"/>
      <c r="P52" s="11"/>
      <c r="Q52" s="12"/>
      <c r="R52" s="17">
        <v>1.105</v>
      </c>
      <c r="S52" s="19">
        <v>1.1559999999999999</v>
      </c>
      <c r="T52" s="26">
        <f>AVERAGE(R52:S52)</f>
        <v>1.1305000000000001</v>
      </c>
      <c r="U52" s="11"/>
      <c r="V52" s="12"/>
    </row>
    <row r="53" spans="1:22">
      <c r="A53" s="5">
        <v>49</v>
      </c>
      <c r="B53" s="11"/>
      <c r="C53" s="12"/>
      <c r="D53" s="17"/>
      <c r="E53" s="19"/>
      <c r="F53" s="26"/>
      <c r="G53" s="11"/>
      <c r="H53" s="12"/>
      <c r="I53" s="11"/>
      <c r="J53" s="12"/>
      <c r="K53" s="17"/>
      <c r="L53" s="19"/>
      <c r="M53" s="26"/>
      <c r="N53" s="11"/>
      <c r="O53" s="12"/>
      <c r="P53" s="11"/>
      <c r="Q53" s="12"/>
      <c r="R53" s="17"/>
      <c r="S53" s="19"/>
      <c r="T53" s="26"/>
      <c r="U53" s="11"/>
      <c r="V53" s="12"/>
    </row>
    <row r="54" spans="1:22">
      <c r="A54" s="5">
        <v>50</v>
      </c>
      <c r="B54" s="11"/>
      <c r="C54" s="12"/>
      <c r="D54" s="17"/>
      <c r="E54" s="19"/>
      <c r="F54" s="26"/>
      <c r="G54" s="11"/>
      <c r="H54" s="12"/>
      <c r="I54" s="11"/>
      <c r="J54" s="12"/>
      <c r="K54" s="17"/>
      <c r="L54" s="19"/>
      <c r="M54" s="26"/>
      <c r="N54" s="11"/>
      <c r="O54" s="12"/>
      <c r="P54" s="11"/>
      <c r="Q54" s="12"/>
      <c r="R54" s="17"/>
      <c r="S54" s="19"/>
      <c r="T54" s="26"/>
      <c r="U54" s="11"/>
      <c r="V54" s="12"/>
    </row>
    <row r="55" spans="1:22">
      <c r="A55" s="5">
        <v>51</v>
      </c>
      <c r="B55" s="11"/>
      <c r="C55" s="12"/>
      <c r="D55" s="17"/>
      <c r="E55" s="19"/>
      <c r="F55" s="26"/>
      <c r="G55" s="11"/>
      <c r="H55" s="12"/>
      <c r="I55" s="11"/>
      <c r="J55" s="12"/>
      <c r="K55" s="17"/>
      <c r="L55" s="19"/>
      <c r="M55" s="26"/>
      <c r="N55" s="11"/>
      <c r="O55" s="12"/>
      <c r="P55" s="11"/>
      <c r="Q55" s="12"/>
      <c r="R55" s="17"/>
      <c r="S55" s="19"/>
      <c r="T55" s="26"/>
      <c r="U55" s="11"/>
      <c r="V55" s="12"/>
    </row>
    <row r="56" spans="1:22">
      <c r="A56" s="5">
        <v>52</v>
      </c>
      <c r="B56" s="11"/>
      <c r="C56" s="12"/>
      <c r="D56" s="17">
        <v>1.2390000000000001</v>
      </c>
      <c r="E56" s="19">
        <v>1.274</v>
      </c>
      <c r="F56" s="26">
        <f>AVERAGE(D56:E56)</f>
        <v>1.2565</v>
      </c>
      <c r="G56" s="11"/>
      <c r="H56" s="12"/>
      <c r="I56" s="11"/>
      <c r="J56" s="12"/>
      <c r="K56" s="17">
        <v>1.1180000000000001</v>
      </c>
      <c r="L56" s="19">
        <v>1.1619999999999999</v>
      </c>
      <c r="M56" s="26">
        <f>AVERAGE(K56:L56)</f>
        <v>1.1400000000000001</v>
      </c>
      <c r="N56" s="11"/>
      <c r="O56" s="12"/>
      <c r="P56" s="11"/>
      <c r="Q56" s="12"/>
      <c r="R56" s="17">
        <v>1.1819999999999999</v>
      </c>
      <c r="S56" s="19">
        <v>1.1850000000000001</v>
      </c>
      <c r="T56" s="26">
        <f>AVERAGE(R56:S56)</f>
        <v>1.1835</v>
      </c>
      <c r="U56" s="11"/>
      <c r="V56" s="12"/>
    </row>
    <row r="57" spans="1:22">
      <c r="A57" s="5">
        <v>53</v>
      </c>
      <c r="B57" s="11"/>
      <c r="C57" s="12"/>
      <c r="D57" s="17"/>
      <c r="E57" s="19"/>
      <c r="F57" s="26"/>
      <c r="G57" s="11"/>
      <c r="H57" s="12"/>
      <c r="I57" s="11"/>
      <c r="J57" s="12"/>
      <c r="K57" s="17"/>
      <c r="L57" s="19"/>
      <c r="M57" s="26"/>
      <c r="N57" s="11"/>
      <c r="O57" s="12"/>
      <c r="P57" s="11"/>
      <c r="Q57" s="12"/>
      <c r="R57" s="17"/>
      <c r="S57" s="19"/>
      <c r="T57" s="26"/>
      <c r="U57" s="11"/>
      <c r="V57" s="12"/>
    </row>
    <row r="58" spans="1:22">
      <c r="A58" s="5">
        <v>54</v>
      </c>
      <c r="B58" s="11"/>
      <c r="C58" s="12"/>
      <c r="D58" s="17"/>
      <c r="E58" s="19"/>
      <c r="F58" s="26"/>
      <c r="G58" s="11"/>
      <c r="H58" s="12"/>
      <c r="I58" s="11"/>
      <c r="J58" s="12"/>
      <c r="K58" s="17"/>
      <c r="L58" s="19"/>
      <c r="M58" s="26"/>
      <c r="N58" s="11"/>
      <c r="O58" s="12"/>
      <c r="P58" s="11"/>
      <c r="Q58" s="12"/>
      <c r="R58" s="17"/>
      <c r="S58" s="19"/>
      <c r="T58" s="26"/>
      <c r="U58" s="11"/>
      <c r="V58" s="12"/>
    </row>
    <row r="59" spans="1:22">
      <c r="A59" s="5">
        <v>55</v>
      </c>
      <c r="B59" s="11"/>
      <c r="C59" s="12"/>
      <c r="D59" s="17"/>
      <c r="E59" s="19"/>
      <c r="F59" s="26"/>
      <c r="G59" s="11"/>
      <c r="H59" s="12"/>
      <c r="I59" s="11"/>
      <c r="J59" s="12"/>
      <c r="K59" s="17"/>
      <c r="L59" s="19"/>
      <c r="M59" s="26"/>
      <c r="N59" s="11"/>
      <c r="O59" s="12"/>
      <c r="P59" s="11"/>
      <c r="Q59" s="12"/>
      <c r="R59" s="17"/>
      <c r="S59" s="19"/>
      <c r="T59" s="26"/>
      <c r="U59" s="11"/>
      <c r="V59" s="12"/>
    </row>
    <row r="60" spans="1:22">
      <c r="A60" s="5">
        <v>56</v>
      </c>
      <c r="B60" s="11"/>
      <c r="C60" s="12"/>
      <c r="D60" s="17">
        <v>1.321</v>
      </c>
      <c r="E60" s="19">
        <v>1.329</v>
      </c>
      <c r="F60" s="26">
        <f>AVERAGE(D60:E60)</f>
        <v>1.325</v>
      </c>
      <c r="G60" s="11"/>
      <c r="H60" s="12"/>
      <c r="I60" s="11"/>
      <c r="J60" s="12"/>
      <c r="K60" s="17">
        <v>1.1890000000000001</v>
      </c>
      <c r="L60" s="19">
        <v>1.22</v>
      </c>
      <c r="M60" s="26">
        <f>AVERAGE(K60:L60)</f>
        <v>1.2044999999999999</v>
      </c>
      <c r="N60" s="11"/>
      <c r="O60" s="12"/>
      <c r="P60" s="11"/>
      <c r="Q60" s="12"/>
      <c r="R60" s="17">
        <v>1.256</v>
      </c>
      <c r="S60" s="19">
        <v>1.202</v>
      </c>
      <c r="T60" s="26">
        <f>AVERAGE(R60:S60)</f>
        <v>1.2290000000000001</v>
      </c>
      <c r="U60" s="11"/>
      <c r="V60" s="12"/>
    </row>
    <row r="61" spans="1:22">
      <c r="A61" s="5">
        <v>57</v>
      </c>
      <c r="B61" s="11"/>
      <c r="C61" s="12"/>
      <c r="D61" s="17"/>
      <c r="E61" s="19"/>
      <c r="F61" s="26"/>
      <c r="G61" s="11"/>
      <c r="H61" s="12"/>
      <c r="I61" s="11"/>
      <c r="J61" s="12"/>
      <c r="K61" s="17"/>
      <c r="L61" s="19"/>
      <c r="M61" s="26"/>
      <c r="N61" s="11"/>
      <c r="O61" s="12"/>
      <c r="P61" s="11"/>
      <c r="Q61" s="12"/>
      <c r="R61" s="17"/>
      <c r="S61" s="19"/>
      <c r="T61" s="26"/>
      <c r="U61" s="11"/>
      <c r="V61" s="12"/>
    </row>
    <row r="62" spans="1:22">
      <c r="A62" s="5">
        <v>58</v>
      </c>
      <c r="B62" s="11"/>
      <c r="C62" s="12"/>
      <c r="D62" s="17"/>
      <c r="E62" s="19"/>
      <c r="F62" s="26"/>
      <c r="G62" s="11"/>
      <c r="H62" s="12"/>
      <c r="I62" s="11"/>
      <c r="J62" s="12"/>
      <c r="K62" s="17"/>
      <c r="L62" s="19"/>
      <c r="M62" s="26"/>
      <c r="N62" s="11"/>
      <c r="O62" s="12"/>
      <c r="P62" s="11"/>
      <c r="Q62" s="12"/>
      <c r="R62" s="17"/>
      <c r="S62" s="19"/>
      <c r="T62" s="26"/>
      <c r="U62" s="11"/>
      <c r="V62" s="12"/>
    </row>
    <row r="63" spans="1:22">
      <c r="A63" s="5">
        <v>59</v>
      </c>
      <c r="B63" s="11"/>
      <c r="C63" s="12"/>
      <c r="D63" s="17"/>
      <c r="E63" s="19"/>
      <c r="F63" s="26"/>
      <c r="G63" s="11"/>
      <c r="H63" s="12"/>
      <c r="I63" s="11"/>
      <c r="J63" s="12"/>
      <c r="K63" s="17"/>
      <c r="L63" s="19"/>
      <c r="M63" s="26"/>
      <c r="N63" s="11"/>
      <c r="O63" s="12"/>
      <c r="P63" s="11"/>
      <c r="Q63" s="12"/>
      <c r="R63" s="17"/>
      <c r="S63" s="19"/>
      <c r="T63" s="26"/>
      <c r="U63" s="11"/>
      <c r="V63" s="12"/>
    </row>
    <row r="64" spans="1:22">
      <c r="A64" s="5">
        <v>60</v>
      </c>
      <c r="B64" s="11">
        <v>304.99</v>
      </c>
      <c r="C64" s="12"/>
      <c r="D64" s="17">
        <v>1.3460000000000001</v>
      </c>
      <c r="E64" s="19">
        <v>1.3440000000000001</v>
      </c>
      <c r="F64" s="26">
        <f>AVERAGE(D64:E64)</f>
        <v>1.3450000000000002</v>
      </c>
      <c r="G64" s="11"/>
      <c r="H64" s="12"/>
      <c r="I64" s="11">
        <v>310.77</v>
      </c>
      <c r="J64" s="12">
        <v>293.22000000000003</v>
      </c>
      <c r="K64" s="17">
        <v>1.2470000000000001</v>
      </c>
      <c r="L64" s="19">
        <v>1.224</v>
      </c>
      <c r="M64" s="26">
        <f>AVERAGE(K64:L64)</f>
        <v>1.2355</v>
      </c>
      <c r="N64" s="11"/>
      <c r="O64" s="12"/>
      <c r="P64" s="11">
        <v>300.27</v>
      </c>
      <c r="Q64" s="12">
        <v>307.47000000000003</v>
      </c>
      <c r="R64" s="17">
        <v>1.244</v>
      </c>
      <c r="S64" s="19">
        <v>1.2350000000000001</v>
      </c>
      <c r="T64" s="26">
        <f>AVERAGE(R64:S64)</f>
        <v>1.2395</v>
      </c>
      <c r="U64" s="11"/>
      <c r="V64" s="12"/>
    </row>
    <row r="65" spans="1:22">
      <c r="A65" s="5">
        <v>61</v>
      </c>
      <c r="B65" s="11"/>
      <c r="C65" s="12"/>
      <c r="D65" s="17"/>
      <c r="E65" s="19"/>
      <c r="F65" s="26"/>
      <c r="G65" s="11"/>
      <c r="H65" s="12"/>
      <c r="I65" s="11"/>
      <c r="J65" s="12"/>
      <c r="K65" s="17"/>
      <c r="L65" s="19"/>
      <c r="M65" s="26"/>
      <c r="N65" s="11"/>
      <c r="O65" s="12"/>
      <c r="P65" s="11"/>
      <c r="Q65" s="12"/>
      <c r="R65" s="17"/>
      <c r="S65" s="19"/>
      <c r="T65" s="26"/>
      <c r="U65" s="11"/>
      <c r="V65" s="12"/>
    </row>
    <row r="66" spans="1:22">
      <c r="A66" s="5">
        <v>62</v>
      </c>
      <c r="B66" s="11"/>
      <c r="C66" s="12"/>
      <c r="D66" s="17"/>
      <c r="E66" s="19"/>
      <c r="F66" s="26"/>
      <c r="G66" s="11"/>
      <c r="H66" s="12"/>
      <c r="I66" s="11"/>
      <c r="J66" s="12"/>
      <c r="K66" s="17"/>
      <c r="L66" s="19"/>
      <c r="M66" s="26"/>
      <c r="N66" s="11"/>
      <c r="O66" s="12"/>
      <c r="P66" s="11"/>
      <c r="Q66" s="12"/>
      <c r="R66" s="17"/>
      <c r="S66" s="19"/>
      <c r="T66" s="26"/>
      <c r="U66" s="11"/>
      <c r="V66" s="12"/>
    </row>
    <row r="67" spans="1:22">
      <c r="A67" s="5">
        <v>63</v>
      </c>
      <c r="B67" s="11"/>
      <c r="C67" s="12"/>
      <c r="D67" s="17"/>
      <c r="E67" s="19"/>
      <c r="F67" s="26"/>
      <c r="G67" s="11"/>
      <c r="H67" s="12"/>
      <c r="I67" s="11"/>
      <c r="J67" s="12"/>
      <c r="K67" s="17"/>
      <c r="L67" s="19"/>
      <c r="M67" s="26"/>
      <c r="N67" s="11"/>
      <c r="O67" s="12"/>
      <c r="P67" s="11"/>
      <c r="Q67" s="12"/>
      <c r="R67" s="17"/>
      <c r="S67" s="19"/>
      <c r="T67" s="26"/>
      <c r="U67" s="11"/>
      <c r="V67" s="12"/>
    </row>
    <row r="68" spans="1:22">
      <c r="A68" s="5">
        <v>64</v>
      </c>
      <c r="C68" s="12"/>
      <c r="D68" s="17">
        <v>1.37</v>
      </c>
      <c r="E68" s="19">
        <v>1.409</v>
      </c>
      <c r="F68" s="26">
        <f>AVERAGE(D68:E68)</f>
        <v>1.3895</v>
      </c>
      <c r="G68" s="11"/>
      <c r="H68" s="12"/>
      <c r="I68" s="11"/>
      <c r="J68" s="12"/>
      <c r="K68" s="17">
        <v>1.2669999999999999</v>
      </c>
      <c r="L68" s="19">
        <v>1.2829999999999999</v>
      </c>
      <c r="M68" s="26">
        <f>AVERAGE(K68:L68)</f>
        <v>1.2749999999999999</v>
      </c>
      <c r="N68" s="11"/>
      <c r="O68" s="12"/>
      <c r="P68" s="11"/>
      <c r="Q68" s="12"/>
      <c r="R68" s="17">
        <v>1.2869999999999999</v>
      </c>
      <c r="S68" s="19">
        <v>1.2709999999999999</v>
      </c>
      <c r="T68" s="26">
        <f>AVERAGE(R68:S68)</f>
        <v>1.2789999999999999</v>
      </c>
      <c r="U68" s="11"/>
      <c r="V68" s="12"/>
    </row>
    <row r="69" spans="1:22">
      <c r="A69" s="5">
        <v>65</v>
      </c>
      <c r="B69" s="11"/>
      <c r="C69" s="12"/>
      <c r="D69" s="17"/>
      <c r="E69" s="19"/>
      <c r="F69" s="26"/>
      <c r="G69" s="11"/>
      <c r="H69" s="12"/>
      <c r="I69" s="11"/>
      <c r="J69" s="12"/>
      <c r="K69" s="17"/>
      <c r="L69" s="19"/>
      <c r="M69" s="26"/>
      <c r="N69" s="11"/>
      <c r="O69" s="12"/>
      <c r="P69" s="11"/>
      <c r="Q69" s="12"/>
      <c r="R69" s="17"/>
      <c r="S69" s="19"/>
      <c r="T69" s="26"/>
      <c r="U69" s="11"/>
      <c r="V69" s="12"/>
    </row>
    <row r="70" spans="1:22">
      <c r="A70" s="5">
        <v>66</v>
      </c>
      <c r="B70" s="11"/>
      <c r="C70" s="12"/>
      <c r="D70" s="17"/>
      <c r="E70" s="19"/>
      <c r="F70" s="26"/>
      <c r="G70" s="11"/>
      <c r="H70" s="12"/>
      <c r="I70" s="11"/>
      <c r="J70" s="12"/>
      <c r="K70" s="17"/>
      <c r="L70" s="19"/>
      <c r="M70" s="26"/>
      <c r="N70" s="11"/>
      <c r="O70" s="12"/>
      <c r="P70" s="11"/>
      <c r="Q70" s="12"/>
      <c r="R70" s="17"/>
      <c r="S70" s="19"/>
      <c r="T70" s="26"/>
      <c r="U70" s="11"/>
      <c r="V70" s="12"/>
    </row>
    <row r="71" spans="1:22">
      <c r="A71" s="5">
        <v>67</v>
      </c>
      <c r="B71" s="11"/>
      <c r="C71" s="12"/>
      <c r="D71" s="17"/>
      <c r="E71" s="19"/>
      <c r="F71" s="26"/>
      <c r="G71" s="11"/>
      <c r="H71" s="12"/>
      <c r="I71" s="11"/>
      <c r="J71" s="12"/>
      <c r="K71" s="17"/>
      <c r="L71" s="19"/>
      <c r="M71" s="26"/>
      <c r="N71" s="11"/>
      <c r="O71" s="12"/>
      <c r="P71" s="11"/>
      <c r="Q71" s="12"/>
      <c r="R71" s="17"/>
      <c r="S71" s="19"/>
      <c r="T71" s="26"/>
      <c r="U71" s="11"/>
      <c r="V71" s="12"/>
    </row>
    <row r="72" spans="1:22">
      <c r="A72" s="5">
        <v>68</v>
      </c>
      <c r="B72" s="11"/>
      <c r="C72" s="12"/>
      <c r="D72" s="17">
        <v>1.458</v>
      </c>
      <c r="E72" s="19">
        <v>1.44</v>
      </c>
      <c r="F72" s="26">
        <f>AVERAGE(D72:E72)</f>
        <v>1.4489999999999998</v>
      </c>
      <c r="G72" s="11"/>
      <c r="H72" s="12"/>
      <c r="I72" s="11"/>
      <c r="J72" s="12"/>
      <c r="K72" s="17">
        <v>1.323</v>
      </c>
      <c r="L72" s="19">
        <v>1.2829999999999999</v>
      </c>
      <c r="M72" s="26">
        <f>AVERAGE(K72:L72)</f>
        <v>1.3029999999999999</v>
      </c>
      <c r="N72" s="11"/>
      <c r="O72" s="12"/>
      <c r="P72" s="11"/>
      <c r="Q72" s="12"/>
      <c r="R72" s="17">
        <v>1.2969999999999999</v>
      </c>
      <c r="S72" s="19">
        <v>1.302</v>
      </c>
      <c r="T72" s="26">
        <f>AVERAGE(R72:S72)</f>
        <v>1.2995000000000001</v>
      </c>
      <c r="U72" s="11"/>
      <c r="V72" s="12"/>
    </row>
    <row r="73" spans="1:22">
      <c r="A73" s="5">
        <v>69</v>
      </c>
      <c r="B73" s="11"/>
      <c r="C73" s="12"/>
      <c r="D73" s="17"/>
      <c r="E73" s="19"/>
      <c r="F73" s="26"/>
      <c r="G73" s="11"/>
      <c r="H73" s="12"/>
      <c r="I73" s="11"/>
      <c r="J73" s="12"/>
      <c r="K73" s="17"/>
      <c r="L73" s="19"/>
      <c r="M73" s="26"/>
      <c r="N73" s="11"/>
      <c r="O73" s="12"/>
      <c r="P73" s="11"/>
      <c r="Q73" s="12"/>
      <c r="R73" s="17"/>
      <c r="S73" s="19"/>
      <c r="T73" s="26"/>
      <c r="U73" s="11"/>
      <c r="V73" s="12"/>
    </row>
    <row r="74" spans="1:22">
      <c r="A74" s="5">
        <v>70</v>
      </c>
      <c r="B74" s="11"/>
      <c r="C74" s="12"/>
      <c r="D74" s="17"/>
      <c r="E74" s="19"/>
      <c r="F74" s="26"/>
      <c r="G74" s="11"/>
      <c r="H74" s="12"/>
      <c r="I74" s="11"/>
      <c r="J74" s="12"/>
      <c r="K74" s="17"/>
      <c r="L74" s="19"/>
      <c r="M74" s="26"/>
      <c r="N74" s="11"/>
      <c r="O74" s="12"/>
      <c r="P74" s="11"/>
      <c r="Q74" s="12"/>
      <c r="R74" s="17"/>
      <c r="S74" s="19"/>
      <c r="T74" s="26"/>
      <c r="U74" s="11"/>
      <c r="V74" s="12"/>
    </row>
    <row r="75" spans="1:22">
      <c r="A75" s="5">
        <v>71</v>
      </c>
      <c r="B75" s="11"/>
      <c r="C75" s="12"/>
      <c r="D75" s="17"/>
      <c r="E75" s="19"/>
      <c r="F75" s="26"/>
      <c r="G75" s="11"/>
      <c r="H75" s="12"/>
      <c r="I75" s="11"/>
      <c r="J75" s="12"/>
      <c r="K75" s="17"/>
      <c r="L75" s="19"/>
      <c r="M75" s="26"/>
      <c r="N75" s="11"/>
      <c r="O75" s="12"/>
      <c r="P75" s="11"/>
      <c r="Q75" s="12"/>
      <c r="R75" s="17"/>
      <c r="S75" s="19"/>
      <c r="T75" s="26"/>
      <c r="U75" s="11"/>
      <c r="V75" s="12"/>
    </row>
    <row r="76" spans="1:22">
      <c r="A76" s="5">
        <v>72</v>
      </c>
      <c r="B76" s="11">
        <v>304.98</v>
      </c>
      <c r="C76" s="12"/>
      <c r="D76" s="17">
        <v>1.44</v>
      </c>
      <c r="E76" s="19">
        <v>1.478</v>
      </c>
      <c r="F76" s="26">
        <f>AVERAGE(D76:E76)</f>
        <v>1.4590000000000001</v>
      </c>
      <c r="G76" s="11"/>
      <c r="H76" s="12"/>
      <c r="I76" s="11">
        <v>310.70999999999998</v>
      </c>
      <c r="J76" s="12">
        <v>293.16000000000003</v>
      </c>
      <c r="K76" s="17">
        <v>1.359</v>
      </c>
      <c r="L76" s="19">
        <v>1.39</v>
      </c>
      <c r="M76" s="26">
        <f>AVERAGE(K76:L76)</f>
        <v>1.3744999999999998</v>
      </c>
      <c r="N76" s="11"/>
      <c r="O76" s="12"/>
      <c r="P76" s="11">
        <v>300.20999999999998</v>
      </c>
      <c r="Q76" s="12">
        <v>307.48</v>
      </c>
      <c r="R76" s="17">
        <v>1.325</v>
      </c>
      <c r="S76" s="19">
        <v>1.3109999999999999</v>
      </c>
      <c r="T76" s="26">
        <f>AVERAGE(R76:S76)</f>
        <v>1.3180000000000001</v>
      </c>
      <c r="U76" s="11"/>
      <c r="V76" s="12"/>
    </row>
    <row r="77" spans="1:22">
      <c r="A77" s="5">
        <v>73</v>
      </c>
      <c r="B77" s="11"/>
      <c r="C77" s="12"/>
      <c r="D77" s="17"/>
      <c r="E77" s="19"/>
      <c r="F77" s="26"/>
      <c r="G77" s="11"/>
      <c r="H77" s="12"/>
      <c r="I77" s="11"/>
      <c r="J77" s="12"/>
      <c r="K77" s="17"/>
      <c r="L77" s="19"/>
      <c r="M77" s="26"/>
      <c r="N77" s="11"/>
      <c r="O77" s="12"/>
      <c r="P77" s="11"/>
      <c r="Q77" s="12"/>
      <c r="R77" s="17"/>
      <c r="S77" s="19"/>
      <c r="T77" s="26"/>
      <c r="U77" s="11"/>
      <c r="V77" s="12"/>
    </row>
    <row r="78" spans="1:22">
      <c r="A78" s="5">
        <v>74</v>
      </c>
      <c r="B78" s="11"/>
      <c r="C78" s="12"/>
      <c r="D78" s="17"/>
      <c r="E78" s="19"/>
      <c r="F78" s="26"/>
      <c r="G78" s="11"/>
      <c r="H78" s="12"/>
      <c r="I78" s="11"/>
      <c r="J78" s="12"/>
      <c r="K78" s="17"/>
      <c r="L78" s="19"/>
      <c r="M78" s="26"/>
      <c r="N78" s="11"/>
      <c r="O78" s="12"/>
      <c r="P78" s="11"/>
      <c r="Q78" s="12"/>
      <c r="R78" s="17"/>
      <c r="S78" s="19"/>
      <c r="T78" s="26"/>
      <c r="U78" s="11"/>
      <c r="V78" s="12"/>
    </row>
    <row r="79" spans="1:22">
      <c r="A79" s="5">
        <v>75</v>
      </c>
      <c r="B79" s="11"/>
      <c r="C79" s="12"/>
      <c r="D79" s="17"/>
      <c r="E79" s="19"/>
      <c r="F79" s="26"/>
      <c r="G79" s="11"/>
      <c r="H79" s="12"/>
      <c r="I79" s="11"/>
      <c r="J79" s="12"/>
      <c r="K79" s="17"/>
      <c r="L79" s="19"/>
      <c r="M79" s="26"/>
      <c r="N79" s="11"/>
      <c r="O79" s="12"/>
      <c r="P79" s="11"/>
      <c r="Q79" s="12"/>
      <c r="R79" s="17"/>
      <c r="S79" s="19"/>
      <c r="T79" s="26"/>
      <c r="U79" s="11"/>
      <c r="V79" s="12"/>
    </row>
    <row r="80" spans="1:22">
      <c r="A80" s="5">
        <v>76</v>
      </c>
      <c r="B80" s="11"/>
      <c r="C80" s="12"/>
      <c r="D80" s="17">
        <v>1.5289999999999999</v>
      </c>
      <c r="E80" s="19">
        <v>1.587</v>
      </c>
      <c r="F80" s="26">
        <f>AVERAGE(D80:E80)</f>
        <v>1.5579999999999998</v>
      </c>
      <c r="G80" s="11"/>
      <c r="H80" s="12"/>
      <c r="I80" s="11"/>
      <c r="J80" s="12"/>
      <c r="K80" s="17">
        <v>1.456</v>
      </c>
      <c r="L80" s="19">
        <v>1.4950000000000001</v>
      </c>
      <c r="M80" s="26">
        <f>AVERAGE(K80:L80)</f>
        <v>1.4755</v>
      </c>
      <c r="N80" s="11"/>
      <c r="O80" s="12"/>
      <c r="P80" s="11"/>
      <c r="Q80" s="12"/>
      <c r="R80" s="17">
        <v>1.4990000000000001</v>
      </c>
      <c r="S80" s="19">
        <v>1.377</v>
      </c>
      <c r="T80" s="26">
        <f>AVERAGE(R80:S80)</f>
        <v>1.4380000000000002</v>
      </c>
      <c r="U80" s="11"/>
      <c r="V80" s="12"/>
    </row>
    <row r="81" spans="1:22">
      <c r="A81" s="5">
        <v>77</v>
      </c>
      <c r="B81" s="11"/>
      <c r="C81" s="12"/>
      <c r="D81" s="17"/>
      <c r="E81" s="19"/>
      <c r="F81" s="26"/>
      <c r="G81" s="11"/>
      <c r="H81" s="12"/>
      <c r="I81" s="11"/>
      <c r="J81" s="12"/>
      <c r="K81" s="17"/>
      <c r="L81" s="19"/>
      <c r="M81" s="26"/>
      <c r="N81" s="11"/>
      <c r="O81" s="12"/>
      <c r="P81" s="11"/>
      <c r="Q81" s="12"/>
      <c r="R81" s="17"/>
      <c r="S81" s="19"/>
      <c r="T81" s="26"/>
      <c r="U81" s="11"/>
      <c r="V81" s="12"/>
    </row>
    <row r="82" spans="1:22">
      <c r="A82" s="5">
        <v>78</v>
      </c>
      <c r="B82" s="11"/>
      <c r="C82" s="12"/>
      <c r="D82" s="17"/>
      <c r="E82" s="19"/>
      <c r="F82" s="26"/>
      <c r="G82" s="11"/>
      <c r="H82" s="12"/>
      <c r="I82" s="11"/>
      <c r="J82" s="12"/>
      <c r="K82" s="17"/>
      <c r="L82" s="19"/>
      <c r="M82" s="26"/>
      <c r="N82" s="11"/>
      <c r="O82" s="12"/>
      <c r="P82" s="11"/>
      <c r="Q82" s="12"/>
      <c r="R82" s="17"/>
      <c r="S82" s="19"/>
      <c r="T82" s="26"/>
      <c r="U82" s="11"/>
      <c r="V82" s="12"/>
    </row>
    <row r="83" spans="1:22">
      <c r="A83" s="5">
        <v>79</v>
      </c>
      <c r="B83" s="11"/>
      <c r="C83" s="12"/>
      <c r="D83" s="17"/>
      <c r="E83" s="19"/>
      <c r="F83" s="26"/>
      <c r="G83" s="11"/>
      <c r="H83" s="12"/>
      <c r="I83" s="11"/>
      <c r="J83" s="12"/>
      <c r="K83" s="17"/>
      <c r="L83" s="19"/>
      <c r="M83" s="26"/>
      <c r="N83" s="11"/>
      <c r="O83" s="12"/>
      <c r="P83" s="11"/>
      <c r="Q83" s="12"/>
      <c r="R83" s="17"/>
      <c r="S83" s="19"/>
      <c r="T83" s="26"/>
      <c r="U83" s="11"/>
      <c r="V83" s="12"/>
    </row>
    <row r="84" spans="1:22">
      <c r="A84" s="5">
        <v>80</v>
      </c>
      <c r="B84" s="11"/>
      <c r="C84" s="12"/>
      <c r="D84" s="17">
        <v>7.6999999999999999E-2</v>
      </c>
      <c r="E84" s="19">
        <v>2.5999999999999999E-2</v>
      </c>
      <c r="F84" s="26">
        <f>AVERAGE(D84:E84)</f>
        <v>5.1499999999999997E-2</v>
      </c>
      <c r="G84" s="11"/>
      <c r="H84" s="12"/>
      <c r="I84" s="11"/>
      <c r="J84" s="12"/>
      <c r="K84" s="17">
        <v>7.6999999999999999E-2</v>
      </c>
      <c r="L84" s="19">
        <v>2.5999999999999999E-2</v>
      </c>
      <c r="M84" s="26">
        <f>AVERAGE(K84:L84)</f>
        <v>5.1499999999999997E-2</v>
      </c>
      <c r="N84" s="11"/>
      <c r="O84" s="12"/>
      <c r="P84" s="11"/>
      <c r="Q84" s="12"/>
      <c r="R84" s="17">
        <v>7.6999999999999999E-2</v>
      </c>
      <c r="S84" s="19">
        <v>2.5999999999999999E-2</v>
      </c>
      <c r="T84" s="26">
        <f>AVERAGE(R84:S84)</f>
        <v>5.1499999999999997E-2</v>
      </c>
      <c r="U84" s="11"/>
      <c r="V84" s="12"/>
    </row>
    <row r="85" spans="1:22">
      <c r="A85" s="5">
        <v>81</v>
      </c>
      <c r="B85" s="11"/>
      <c r="C85" s="12"/>
      <c r="D85" s="17"/>
      <c r="E85" s="19"/>
      <c r="F85" s="26"/>
      <c r="G85" s="11"/>
      <c r="H85" s="12"/>
      <c r="I85" s="11"/>
      <c r="J85" s="12"/>
      <c r="K85" s="17"/>
      <c r="L85" s="19"/>
      <c r="M85" s="26"/>
      <c r="N85" s="11"/>
      <c r="O85" s="12"/>
      <c r="P85" s="11"/>
      <c r="Q85" s="12"/>
      <c r="R85" s="17"/>
      <c r="S85" s="19"/>
      <c r="T85" s="26"/>
      <c r="U85" s="11"/>
      <c r="V85" s="12"/>
    </row>
    <row r="86" spans="1:22">
      <c r="A86" s="5">
        <v>82</v>
      </c>
      <c r="B86" s="11"/>
      <c r="C86" s="12"/>
      <c r="D86" s="17"/>
      <c r="E86" s="19"/>
      <c r="F86" s="26"/>
      <c r="G86" s="11"/>
      <c r="H86" s="12"/>
      <c r="I86" s="11"/>
      <c r="J86" s="12"/>
      <c r="K86" s="17"/>
      <c r="L86" s="19"/>
      <c r="M86" s="26"/>
      <c r="N86" s="11"/>
      <c r="O86" s="12"/>
      <c r="P86" s="11"/>
      <c r="Q86" s="12"/>
      <c r="R86" s="17"/>
      <c r="S86" s="19"/>
      <c r="T86" s="26"/>
      <c r="U86" s="11"/>
      <c r="V86" s="12"/>
    </row>
    <row r="87" spans="1:22">
      <c r="A87" s="5">
        <v>83</v>
      </c>
      <c r="B87" s="11"/>
      <c r="C87" s="12"/>
      <c r="D87" s="17"/>
      <c r="E87" s="19"/>
      <c r="F87" s="26"/>
      <c r="G87" s="11"/>
      <c r="H87" s="12"/>
      <c r="I87" s="11"/>
      <c r="J87" s="12"/>
      <c r="K87" s="17"/>
      <c r="L87" s="19"/>
      <c r="M87" s="26"/>
      <c r="N87" s="11"/>
      <c r="O87" s="12"/>
      <c r="P87" s="11"/>
      <c r="Q87" s="12"/>
      <c r="R87" s="17"/>
      <c r="S87" s="19"/>
      <c r="T87" s="26"/>
      <c r="U87" s="11"/>
      <c r="V87" s="12"/>
    </row>
    <row r="88" spans="1:22">
      <c r="A88" s="5">
        <v>84</v>
      </c>
      <c r="B88" s="11"/>
      <c r="C88" s="12"/>
      <c r="D88" s="17">
        <v>7.6999999999999999E-2</v>
      </c>
      <c r="E88" s="19">
        <v>2.5999999999999999E-2</v>
      </c>
      <c r="F88" s="26">
        <f>AVERAGE(D88:E88)</f>
        <v>5.1499999999999997E-2</v>
      </c>
      <c r="G88" s="11"/>
      <c r="H88" s="12"/>
      <c r="I88" s="11"/>
      <c r="J88" s="12"/>
      <c r="K88" s="17">
        <v>7.6999999999999999E-2</v>
      </c>
      <c r="L88" s="19">
        <v>2.5999999999999999E-2</v>
      </c>
      <c r="M88" s="26">
        <f>AVERAGE(K88:L88)</f>
        <v>5.1499999999999997E-2</v>
      </c>
      <c r="N88" s="11"/>
      <c r="O88" s="12"/>
      <c r="P88" s="11"/>
      <c r="Q88" s="12"/>
      <c r="R88" s="17">
        <v>7.6999999999999999E-2</v>
      </c>
      <c r="S88" s="19">
        <v>2.5999999999999999E-2</v>
      </c>
      <c r="T88" s="26">
        <f>AVERAGE(R88:S88)</f>
        <v>5.1499999999999997E-2</v>
      </c>
      <c r="U88" s="11"/>
      <c r="V88" s="12"/>
    </row>
    <row r="89" spans="1:22">
      <c r="A89" s="5">
        <v>85</v>
      </c>
      <c r="B89" s="11"/>
      <c r="C89" s="12"/>
      <c r="D89" s="17"/>
      <c r="E89" s="19"/>
      <c r="F89" s="26"/>
      <c r="G89" s="11"/>
      <c r="H89" s="12"/>
      <c r="I89" s="11"/>
      <c r="J89" s="12"/>
      <c r="K89" s="17"/>
      <c r="L89" s="19"/>
      <c r="M89" s="26"/>
      <c r="N89" s="11"/>
      <c r="O89" s="12"/>
      <c r="P89" s="11"/>
      <c r="Q89" s="12"/>
      <c r="R89" s="17"/>
      <c r="S89" s="19"/>
      <c r="T89" s="26"/>
      <c r="U89" s="11"/>
      <c r="V89" s="12"/>
    </row>
    <row r="90" spans="1:22">
      <c r="A90" s="5">
        <v>86</v>
      </c>
      <c r="B90" s="11"/>
      <c r="C90" s="12"/>
      <c r="D90" s="17"/>
      <c r="E90" s="19"/>
      <c r="F90" s="26"/>
      <c r="G90" s="11"/>
      <c r="H90" s="12"/>
      <c r="I90" s="11"/>
      <c r="J90" s="12"/>
      <c r="K90" s="17"/>
      <c r="L90" s="19"/>
      <c r="M90" s="26"/>
      <c r="N90" s="11"/>
      <c r="O90" s="12"/>
      <c r="P90" s="11"/>
      <c r="Q90" s="12"/>
      <c r="R90" s="17"/>
      <c r="S90" s="19"/>
      <c r="T90" s="26"/>
      <c r="U90" s="11"/>
      <c r="V90" s="12"/>
    </row>
    <row r="91" spans="1:22">
      <c r="A91" s="5">
        <v>87</v>
      </c>
      <c r="B91" s="11"/>
      <c r="C91" s="12"/>
      <c r="D91" s="17"/>
      <c r="E91" s="19"/>
      <c r="F91" s="26"/>
      <c r="G91" s="11"/>
      <c r="H91" s="12"/>
      <c r="I91" s="11"/>
      <c r="J91" s="12"/>
      <c r="K91" s="17"/>
      <c r="L91" s="19"/>
      <c r="M91" s="26"/>
      <c r="N91" s="11"/>
      <c r="O91" s="12"/>
      <c r="P91" s="11"/>
      <c r="Q91" s="12"/>
      <c r="R91" s="17"/>
      <c r="S91" s="19"/>
      <c r="T91" s="26"/>
      <c r="U91" s="11"/>
      <c r="V91" s="12"/>
    </row>
    <row r="92" spans="1:22">
      <c r="A92" s="5">
        <v>88</v>
      </c>
      <c r="B92" s="11"/>
      <c r="C92" s="12"/>
      <c r="D92" s="17">
        <v>7.6999999999999999E-2</v>
      </c>
      <c r="E92" s="19">
        <v>2.5999999999999999E-2</v>
      </c>
      <c r="F92" s="26">
        <f>AVERAGE(D92:E92)</f>
        <v>5.1499999999999997E-2</v>
      </c>
      <c r="G92" s="11"/>
      <c r="H92" s="12"/>
      <c r="I92" s="11"/>
      <c r="J92" s="12"/>
      <c r="K92" s="17">
        <v>7.6999999999999999E-2</v>
      </c>
      <c r="L92" s="19">
        <v>2.5999999999999999E-2</v>
      </c>
      <c r="M92" s="26">
        <f>AVERAGE(K92:L92)</f>
        <v>5.1499999999999997E-2</v>
      </c>
      <c r="N92" s="11"/>
      <c r="O92" s="12"/>
      <c r="P92" s="11"/>
      <c r="Q92" s="12"/>
      <c r="R92" s="17">
        <v>7.6999999999999999E-2</v>
      </c>
      <c r="S92" s="19">
        <v>2.5999999999999999E-2</v>
      </c>
      <c r="T92" s="26">
        <f>AVERAGE(R92:S92)</f>
        <v>5.1499999999999997E-2</v>
      </c>
      <c r="U92" s="11"/>
      <c r="V92" s="12"/>
    </row>
    <row r="93" spans="1:22">
      <c r="A93" s="5">
        <v>89</v>
      </c>
      <c r="B93" s="11"/>
      <c r="C93" s="12"/>
      <c r="D93" s="17"/>
      <c r="E93" s="19"/>
      <c r="F93" s="26"/>
      <c r="G93" s="11"/>
      <c r="H93" s="12"/>
      <c r="I93" s="11"/>
      <c r="J93" s="12"/>
      <c r="K93" s="17"/>
      <c r="L93" s="19"/>
      <c r="M93" s="26"/>
      <c r="N93" s="11"/>
      <c r="O93" s="12"/>
      <c r="P93" s="11"/>
      <c r="Q93" s="12"/>
      <c r="R93" s="17"/>
      <c r="S93" s="19"/>
      <c r="T93" s="26"/>
      <c r="U93" s="11"/>
      <c r="V93" s="12"/>
    </row>
    <row r="94" spans="1:22">
      <c r="A94" s="5">
        <v>90</v>
      </c>
      <c r="B94" s="11"/>
      <c r="C94" s="12"/>
      <c r="D94" s="17"/>
      <c r="E94" s="19"/>
      <c r="F94" s="26"/>
      <c r="G94" s="11"/>
      <c r="H94" s="12"/>
      <c r="I94" s="11"/>
      <c r="J94" s="12"/>
      <c r="K94" s="17"/>
      <c r="L94" s="19"/>
      <c r="M94" s="26"/>
      <c r="N94" s="11"/>
      <c r="O94" s="12"/>
      <c r="P94" s="11"/>
      <c r="Q94" s="12"/>
      <c r="R94" s="17"/>
      <c r="S94" s="19"/>
      <c r="T94" s="26"/>
      <c r="U94" s="11"/>
      <c r="V94" s="12"/>
    </row>
    <row r="95" spans="1:22">
      <c r="A95" s="5">
        <v>91</v>
      </c>
      <c r="B95" s="11"/>
      <c r="C95" s="12"/>
      <c r="D95" s="17"/>
      <c r="E95" s="19"/>
      <c r="F95" s="26"/>
      <c r="G95" s="11"/>
      <c r="H95" s="12"/>
      <c r="I95" s="11"/>
      <c r="J95" s="12"/>
      <c r="K95" s="17"/>
      <c r="L95" s="19"/>
      <c r="M95" s="26"/>
      <c r="N95" s="11"/>
      <c r="O95" s="12"/>
      <c r="P95" s="11"/>
      <c r="Q95" s="12"/>
      <c r="R95" s="17"/>
      <c r="S95" s="19"/>
      <c r="T95" s="26"/>
      <c r="U95" s="11"/>
      <c r="V95" s="12"/>
    </row>
    <row r="96" spans="1:22">
      <c r="A96" s="5">
        <v>92</v>
      </c>
      <c r="B96" s="11"/>
      <c r="C96" s="12"/>
      <c r="D96" s="17">
        <v>7.6999999999999999E-2</v>
      </c>
      <c r="E96" s="19">
        <v>2.5999999999999999E-2</v>
      </c>
      <c r="F96" s="26">
        <f>AVERAGE(D96:E96)</f>
        <v>5.1499999999999997E-2</v>
      </c>
      <c r="G96" s="11"/>
      <c r="H96" s="12"/>
      <c r="I96" s="11"/>
      <c r="J96" s="12"/>
      <c r="K96" s="17">
        <v>7.6999999999999999E-2</v>
      </c>
      <c r="L96" s="19">
        <v>2.5999999999999999E-2</v>
      </c>
      <c r="M96" s="26">
        <f>AVERAGE(K96:L96)</f>
        <v>5.1499999999999997E-2</v>
      </c>
      <c r="N96" s="11"/>
      <c r="O96" s="12"/>
      <c r="P96" s="11"/>
      <c r="Q96" s="12"/>
      <c r="R96" s="17">
        <v>7.6999999999999999E-2</v>
      </c>
      <c r="S96" s="19">
        <v>2.5999999999999999E-2</v>
      </c>
      <c r="T96" s="26">
        <f>AVERAGE(R96:S96)</f>
        <v>5.1499999999999997E-2</v>
      </c>
      <c r="U96" s="11"/>
      <c r="V96" s="12"/>
    </row>
    <row r="97" spans="1:22">
      <c r="A97" s="5">
        <v>93</v>
      </c>
      <c r="B97" s="11"/>
      <c r="C97" s="12"/>
      <c r="D97" s="17"/>
      <c r="E97" s="19"/>
      <c r="F97" s="26"/>
      <c r="G97" s="11"/>
      <c r="H97" s="12"/>
      <c r="I97" s="11"/>
      <c r="J97" s="12"/>
      <c r="K97" s="17"/>
      <c r="L97" s="19"/>
      <c r="M97" s="26"/>
      <c r="N97" s="11"/>
      <c r="O97" s="12"/>
      <c r="P97" s="11"/>
      <c r="Q97" s="12"/>
      <c r="R97" s="17"/>
      <c r="S97" s="19"/>
      <c r="T97" s="26"/>
      <c r="U97" s="11"/>
      <c r="V97" s="12"/>
    </row>
    <row r="98" spans="1:22">
      <c r="A98" s="5">
        <v>94</v>
      </c>
      <c r="B98" s="11"/>
      <c r="C98" s="12"/>
      <c r="D98" s="17"/>
      <c r="E98" s="19"/>
      <c r="F98" s="26"/>
      <c r="G98" s="11"/>
      <c r="H98" s="12"/>
      <c r="I98" s="11"/>
      <c r="J98" s="12"/>
      <c r="K98" s="17"/>
      <c r="L98" s="19"/>
      <c r="M98" s="26"/>
      <c r="N98" s="11"/>
      <c r="O98" s="12"/>
      <c r="P98" s="11"/>
      <c r="Q98" s="12"/>
      <c r="R98" s="17"/>
      <c r="S98" s="19"/>
      <c r="T98" s="26"/>
      <c r="U98" s="11"/>
      <c r="V98" s="12"/>
    </row>
    <row r="99" spans="1:22">
      <c r="A99" s="5">
        <v>95</v>
      </c>
      <c r="B99" s="11"/>
      <c r="C99" s="12"/>
      <c r="D99" s="17"/>
      <c r="E99" s="19"/>
      <c r="F99" s="26"/>
      <c r="G99" s="11"/>
      <c r="H99" s="12"/>
      <c r="I99" s="11"/>
      <c r="J99" s="12"/>
      <c r="K99" s="17"/>
      <c r="L99" s="19"/>
      <c r="M99" s="26"/>
      <c r="N99" s="11"/>
      <c r="O99" s="12"/>
      <c r="P99" s="11"/>
      <c r="Q99" s="12"/>
      <c r="R99" s="17"/>
      <c r="S99" s="19"/>
      <c r="T99" s="26"/>
      <c r="U99" s="11"/>
      <c r="V99" s="12"/>
    </row>
    <row r="100" spans="1:22">
      <c r="A100" s="5">
        <v>96</v>
      </c>
      <c r="B100" s="11"/>
      <c r="C100" s="12"/>
      <c r="D100" s="17">
        <v>1.54</v>
      </c>
      <c r="E100" s="19">
        <v>1.6160000000000001</v>
      </c>
      <c r="F100" s="26">
        <f>AVERAGE(D100:E100)</f>
        <v>1.5780000000000001</v>
      </c>
      <c r="G100" s="11"/>
      <c r="H100" s="12"/>
      <c r="I100" s="11"/>
      <c r="J100" s="12"/>
      <c r="K100" s="17">
        <v>1.5269999999999999</v>
      </c>
      <c r="L100" s="19">
        <v>1.5229999999999999</v>
      </c>
      <c r="M100" s="26">
        <f>AVERAGE(K100:L100)</f>
        <v>1.5249999999999999</v>
      </c>
      <c r="N100" s="11"/>
      <c r="O100" s="12"/>
      <c r="P100" s="11"/>
      <c r="Q100" s="12"/>
      <c r="R100" s="17">
        <v>1.528</v>
      </c>
      <c r="S100" s="19">
        <v>1.4650000000000001</v>
      </c>
      <c r="T100" s="26">
        <f>AVERAGE(R100:S100)</f>
        <v>1.4965000000000002</v>
      </c>
      <c r="U100" s="11"/>
      <c r="V100" s="12"/>
    </row>
    <row r="101" spans="1:22">
      <c r="A101" s="5">
        <v>97</v>
      </c>
      <c r="B101" s="11"/>
      <c r="C101" s="12"/>
      <c r="D101" s="17"/>
      <c r="E101" s="19"/>
      <c r="F101" s="26"/>
      <c r="G101" s="11"/>
      <c r="H101" s="12"/>
      <c r="I101" s="11"/>
      <c r="J101" s="12"/>
      <c r="K101" s="17"/>
      <c r="L101" s="19"/>
      <c r="M101" s="26"/>
      <c r="N101" s="11"/>
      <c r="O101" s="12"/>
      <c r="P101" s="11"/>
      <c r="Q101" s="12"/>
      <c r="R101" s="17"/>
      <c r="S101" s="19"/>
      <c r="T101" s="26"/>
      <c r="U101" s="11"/>
      <c r="V101" s="12"/>
    </row>
    <row r="102" spans="1:22">
      <c r="A102" s="5">
        <v>98</v>
      </c>
      <c r="B102" s="11"/>
      <c r="C102" s="12"/>
      <c r="D102" s="17"/>
      <c r="E102" s="19"/>
      <c r="F102" s="26"/>
      <c r="G102" s="11"/>
      <c r="H102" s="12"/>
      <c r="I102" s="11"/>
      <c r="J102" s="12"/>
      <c r="K102" s="17"/>
      <c r="L102" s="19"/>
      <c r="M102" s="26"/>
      <c r="N102" s="11"/>
      <c r="O102" s="12"/>
      <c r="P102" s="11"/>
      <c r="Q102" s="12"/>
      <c r="R102" s="17"/>
      <c r="S102" s="19"/>
      <c r="T102" s="26"/>
      <c r="U102" s="11"/>
      <c r="V102" s="12"/>
    </row>
    <row r="103" spans="1:22">
      <c r="A103" s="5">
        <v>99</v>
      </c>
      <c r="B103" s="11"/>
      <c r="C103" s="12"/>
      <c r="D103" s="17"/>
      <c r="E103" s="19"/>
      <c r="F103" s="26"/>
      <c r="G103" s="11"/>
      <c r="H103" s="12"/>
      <c r="I103" s="11"/>
      <c r="J103" s="12"/>
      <c r="K103" s="17"/>
      <c r="L103" s="19"/>
      <c r="M103" s="26"/>
      <c r="N103" s="11"/>
      <c r="O103" s="12"/>
      <c r="P103" s="11"/>
      <c r="Q103" s="12"/>
      <c r="R103" s="17"/>
      <c r="S103" s="19"/>
      <c r="T103" s="26"/>
      <c r="U103" s="11"/>
      <c r="V103" s="12"/>
    </row>
    <row r="104" spans="1:22">
      <c r="A104" s="5">
        <v>100</v>
      </c>
      <c r="B104" s="11"/>
      <c r="C104" s="12"/>
      <c r="D104" s="17">
        <v>7.6999999999999999E-2</v>
      </c>
      <c r="E104" s="19">
        <v>2.5999999999999999E-2</v>
      </c>
      <c r="F104" s="26">
        <f>AVERAGE(D104:E104)</f>
        <v>5.1499999999999997E-2</v>
      </c>
      <c r="G104" s="11"/>
      <c r="H104" s="12"/>
      <c r="I104" s="11"/>
      <c r="J104" s="12"/>
      <c r="K104" s="17">
        <v>7.6999999999999999E-2</v>
      </c>
      <c r="L104" s="19">
        <v>2.5999999999999999E-2</v>
      </c>
      <c r="M104" s="26">
        <f>AVERAGE(K104:L104)</f>
        <v>5.1499999999999997E-2</v>
      </c>
      <c r="N104" s="11"/>
      <c r="O104" s="12"/>
      <c r="P104" s="11"/>
      <c r="Q104" s="12"/>
      <c r="R104" s="17">
        <v>7.6999999999999999E-2</v>
      </c>
      <c r="S104" s="19">
        <v>2.5999999999999999E-2</v>
      </c>
      <c r="T104" s="26">
        <f>AVERAGE(R104:S104)</f>
        <v>5.1499999999999997E-2</v>
      </c>
      <c r="U104" s="11"/>
      <c r="V104" s="12"/>
    </row>
    <row r="105" spans="1:22">
      <c r="A105" s="5">
        <v>101</v>
      </c>
      <c r="B105" s="11"/>
      <c r="C105" s="12"/>
      <c r="D105" s="17"/>
      <c r="E105" s="19"/>
      <c r="F105" s="26"/>
      <c r="G105" s="11"/>
      <c r="H105" s="12"/>
      <c r="I105" s="11"/>
      <c r="J105" s="12"/>
      <c r="K105" s="17"/>
      <c r="L105" s="19"/>
      <c r="M105" s="26"/>
      <c r="N105" s="11"/>
      <c r="O105" s="12"/>
      <c r="P105" s="11"/>
      <c r="Q105" s="12"/>
      <c r="R105" s="17"/>
      <c r="S105" s="19"/>
      <c r="T105" s="26"/>
      <c r="U105" s="11"/>
      <c r="V105" s="12"/>
    </row>
    <row r="106" spans="1:22">
      <c r="A106" s="5">
        <v>102</v>
      </c>
      <c r="B106" s="11"/>
      <c r="C106" s="12"/>
      <c r="D106" s="17"/>
      <c r="E106" s="19"/>
      <c r="F106" s="26"/>
      <c r="G106" s="11"/>
      <c r="H106" s="12"/>
      <c r="I106" s="11"/>
      <c r="J106" s="12"/>
      <c r="K106" s="17"/>
      <c r="L106" s="19"/>
      <c r="M106" s="26"/>
      <c r="N106" s="11"/>
      <c r="O106" s="12"/>
      <c r="P106" s="11"/>
      <c r="Q106" s="12"/>
      <c r="R106" s="17"/>
      <c r="S106" s="19"/>
      <c r="T106" s="26"/>
      <c r="U106" s="11"/>
      <c r="V106" s="12"/>
    </row>
    <row r="107" spans="1:22">
      <c r="A107" s="5">
        <v>103</v>
      </c>
      <c r="B107" s="11"/>
      <c r="C107" s="12"/>
      <c r="D107" s="17"/>
      <c r="E107" s="19"/>
      <c r="F107" s="26"/>
      <c r="G107" s="11"/>
      <c r="H107" s="12"/>
      <c r="I107" s="11"/>
      <c r="J107" s="12"/>
      <c r="K107" s="17"/>
      <c r="L107" s="19"/>
      <c r="M107" s="26"/>
      <c r="N107" s="11"/>
      <c r="O107" s="12"/>
      <c r="P107" s="11"/>
      <c r="Q107" s="12"/>
      <c r="R107" s="17"/>
      <c r="S107" s="19"/>
      <c r="T107" s="26"/>
      <c r="U107" s="11"/>
      <c r="V107" s="12"/>
    </row>
    <row r="108" spans="1:22">
      <c r="A108" s="5">
        <v>104</v>
      </c>
      <c r="B108" s="11"/>
      <c r="C108" s="12"/>
      <c r="D108" s="17">
        <v>7.6999999999999999E-2</v>
      </c>
      <c r="E108" s="19">
        <v>2.5999999999999999E-2</v>
      </c>
      <c r="F108" s="26">
        <f>AVERAGE(D108:E108)</f>
        <v>5.1499999999999997E-2</v>
      </c>
      <c r="G108" s="11"/>
      <c r="H108" s="12"/>
      <c r="I108" s="11"/>
      <c r="J108" s="12"/>
      <c r="K108" s="17">
        <v>7.6999999999999999E-2</v>
      </c>
      <c r="L108" s="19">
        <v>2.5999999999999999E-2</v>
      </c>
      <c r="M108" s="26">
        <f>AVERAGE(K108:L108)</f>
        <v>5.1499999999999997E-2</v>
      </c>
      <c r="N108" s="11"/>
      <c r="O108" s="12"/>
      <c r="P108" s="11"/>
      <c r="Q108" s="12"/>
      <c r="R108" s="17">
        <v>7.6999999999999999E-2</v>
      </c>
      <c r="S108" s="19">
        <v>2.5999999999999999E-2</v>
      </c>
      <c r="T108" s="26">
        <f>AVERAGE(R108:S108)</f>
        <v>5.1499999999999997E-2</v>
      </c>
      <c r="U108" s="11"/>
      <c r="V108" s="12"/>
    </row>
    <row r="109" spans="1:22">
      <c r="A109" s="5">
        <v>105</v>
      </c>
      <c r="B109" s="11"/>
      <c r="C109" s="12"/>
      <c r="D109" s="17"/>
      <c r="E109" s="19"/>
      <c r="F109" s="26"/>
      <c r="G109" s="11"/>
      <c r="H109" s="12"/>
      <c r="I109" s="11"/>
      <c r="J109" s="12"/>
      <c r="K109" s="17"/>
      <c r="L109" s="19"/>
      <c r="M109" s="26"/>
      <c r="N109" s="11"/>
      <c r="O109" s="12"/>
      <c r="P109" s="11"/>
      <c r="Q109" s="12"/>
      <c r="R109" s="17"/>
      <c r="S109" s="19"/>
      <c r="T109" s="26"/>
      <c r="U109" s="11"/>
      <c r="V109" s="12"/>
    </row>
    <row r="110" spans="1:22">
      <c r="A110" s="5">
        <v>106</v>
      </c>
      <c r="B110" s="11"/>
      <c r="C110" s="12"/>
      <c r="D110" s="17"/>
      <c r="E110" s="19"/>
      <c r="F110" s="26"/>
      <c r="G110" s="11"/>
      <c r="H110" s="12"/>
      <c r="I110" s="11"/>
      <c r="J110" s="12"/>
      <c r="K110" s="17"/>
      <c r="L110" s="19"/>
      <c r="M110" s="26"/>
      <c r="N110" s="11"/>
      <c r="O110" s="12"/>
      <c r="P110" s="11"/>
      <c r="Q110" s="12"/>
      <c r="R110" s="17"/>
      <c r="S110" s="19"/>
      <c r="T110" s="26"/>
      <c r="U110" s="11"/>
      <c r="V110" s="12"/>
    </row>
    <row r="111" spans="1:22">
      <c r="A111" s="5">
        <v>107</v>
      </c>
      <c r="B111" s="11"/>
      <c r="C111" s="12"/>
      <c r="D111" s="17"/>
      <c r="E111" s="19"/>
      <c r="F111" s="26"/>
      <c r="G111" s="11"/>
      <c r="H111" s="12"/>
      <c r="I111" s="11"/>
      <c r="J111" s="12"/>
      <c r="K111" s="17"/>
      <c r="L111" s="19"/>
      <c r="M111" s="26"/>
      <c r="N111" s="11"/>
      <c r="O111" s="12"/>
      <c r="P111" s="11"/>
      <c r="Q111" s="12"/>
      <c r="R111" s="17"/>
      <c r="S111" s="19"/>
      <c r="T111" s="26"/>
      <c r="U111" s="11"/>
      <c r="V111" s="12"/>
    </row>
    <row r="112" spans="1:22">
      <c r="A112" s="5">
        <v>108</v>
      </c>
      <c r="B112" s="11"/>
      <c r="C112" s="12"/>
      <c r="D112" s="17">
        <v>7.6999999999999999E-2</v>
      </c>
      <c r="E112" s="19">
        <v>2.5999999999999999E-2</v>
      </c>
      <c r="F112" s="26">
        <f>AVERAGE(D112:E112)</f>
        <v>5.1499999999999997E-2</v>
      </c>
      <c r="G112" s="11"/>
      <c r="H112" s="12"/>
      <c r="I112" s="11"/>
      <c r="J112" s="12"/>
      <c r="K112" s="17">
        <v>7.6999999999999999E-2</v>
      </c>
      <c r="L112" s="19">
        <v>2.5999999999999999E-2</v>
      </c>
      <c r="M112" s="26">
        <f>AVERAGE(K112:L112)</f>
        <v>5.1499999999999997E-2</v>
      </c>
      <c r="N112" s="11"/>
      <c r="O112" s="12"/>
      <c r="P112" s="11"/>
      <c r="Q112" s="12"/>
      <c r="R112" s="17">
        <v>7.6999999999999999E-2</v>
      </c>
      <c r="S112" s="19">
        <v>2.5999999999999999E-2</v>
      </c>
      <c r="T112" s="26">
        <f>AVERAGE(R112:S112)</f>
        <v>5.1499999999999997E-2</v>
      </c>
      <c r="U112" s="11"/>
      <c r="V112" s="12"/>
    </row>
    <row r="113" spans="1:22">
      <c r="A113" s="5">
        <v>109</v>
      </c>
      <c r="B113" s="11"/>
      <c r="C113" s="12"/>
      <c r="D113" s="17"/>
      <c r="E113" s="19"/>
      <c r="F113" s="26"/>
      <c r="G113" s="11"/>
      <c r="H113" s="12"/>
      <c r="I113" s="11"/>
      <c r="J113" s="12"/>
      <c r="K113" s="17"/>
      <c r="L113" s="19"/>
      <c r="M113" s="26"/>
      <c r="N113" s="11"/>
      <c r="O113" s="12"/>
      <c r="P113" s="11"/>
      <c r="Q113" s="12"/>
      <c r="R113" s="17"/>
      <c r="S113" s="19"/>
      <c r="T113" s="26"/>
      <c r="U113" s="11"/>
      <c r="V113" s="12"/>
    </row>
    <row r="114" spans="1:22">
      <c r="A114" s="5">
        <v>110</v>
      </c>
      <c r="B114" s="11"/>
      <c r="C114" s="12"/>
      <c r="D114" s="17"/>
      <c r="E114" s="19"/>
      <c r="F114" s="26"/>
      <c r="G114" s="11"/>
      <c r="H114" s="12"/>
      <c r="I114" s="11"/>
      <c r="J114" s="12"/>
      <c r="K114" s="17"/>
      <c r="L114" s="19"/>
      <c r="M114" s="26"/>
      <c r="N114" s="11"/>
      <c r="O114" s="12"/>
      <c r="P114" s="11"/>
      <c r="Q114" s="12"/>
      <c r="R114" s="17"/>
      <c r="S114" s="19"/>
      <c r="T114" s="26"/>
      <c r="U114" s="11"/>
      <c r="V114" s="12"/>
    </row>
    <row r="115" spans="1:22">
      <c r="A115" s="5">
        <v>111</v>
      </c>
      <c r="B115" s="11"/>
      <c r="C115" s="12"/>
      <c r="D115" s="17"/>
      <c r="E115" s="19"/>
      <c r="F115" s="26"/>
      <c r="G115" s="11"/>
      <c r="H115" s="12"/>
      <c r="I115" s="11"/>
      <c r="J115" s="12"/>
      <c r="K115" s="17"/>
      <c r="L115" s="19"/>
      <c r="M115" s="26"/>
      <c r="N115" s="11"/>
      <c r="O115" s="12"/>
      <c r="P115" s="11"/>
      <c r="Q115" s="12"/>
      <c r="R115" s="17"/>
      <c r="S115" s="19"/>
      <c r="T115" s="26"/>
      <c r="U115" s="11"/>
      <c r="V115" s="12"/>
    </row>
    <row r="116" spans="1:22">
      <c r="A116" s="5">
        <v>112</v>
      </c>
      <c r="B116" s="11"/>
      <c r="C116" s="12"/>
      <c r="D116" s="17">
        <v>7.6999999999999999E-2</v>
      </c>
      <c r="E116" s="19">
        <v>2.5999999999999999E-2</v>
      </c>
      <c r="F116" s="26">
        <f>AVERAGE(D116:E116)</f>
        <v>5.1499999999999997E-2</v>
      </c>
      <c r="G116" s="11"/>
      <c r="H116" s="12"/>
      <c r="I116" s="11"/>
      <c r="J116" s="12"/>
      <c r="K116" s="17">
        <v>7.6999999999999999E-2</v>
      </c>
      <c r="L116" s="19">
        <v>2.5999999999999999E-2</v>
      </c>
      <c r="M116" s="26">
        <f>AVERAGE(K116:L116)</f>
        <v>5.1499999999999997E-2</v>
      </c>
      <c r="N116" s="11"/>
      <c r="O116" s="12"/>
      <c r="P116" s="11"/>
      <c r="Q116" s="12"/>
      <c r="R116" s="17">
        <v>7.6999999999999999E-2</v>
      </c>
      <c r="S116" s="19">
        <v>2.5999999999999999E-2</v>
      </c>
      <c r="T116" s="26">
        <f>AVERAGE(R116:S116)</f>
        <v>5.1499999999999997E-2</v>
      </c>
      <c r="U116" s="11"/>
      <c r="V116" s="12"/>
    </row>
    <row r="117" spans="1:22">
      <c r="A117" s="5">
        <v>113</v>
      </c>
      <c r="B117" s="11"/>
      <c r="C117" s="12"/>
      <c r="D117" s="17"/>
      <c r="E117" s="19"/>
      <c r="F117" s="26"/>
      <c r="G117" s="11"/>
      <c r="H117" s="12"/>
      <c r="I117" s="11"/>
      <c r="J117" s="12"/>
      <c r="K117" s="17"/>
      <c r="L117" s="19"/>
      <c r="M117" s="26"/>
      <c r="N117" s="11"/>
      <c r="O117" s="12"/>
      <c r="P117" s="11"/>
      <c r="Q117" s="12"/>
      <c r="R117" s="17"/>
      <c r="S117" s="19"/>
      <c r="T117" s="26"/>
      <c r="U117" s="11"/>
      <c r="V117" s="12"/>
    </row>
    <row r="118" spans="1:22">
      <c r="A118" s="5">
        <v>114</v>
      </c>
      <c r="B118" s="11"/>
      <c r="C118" s="12"/>
      <c r="D118" s="17"/>
      <c r="E118" s="19"/>
      <c r="F118" s="26"/>
      <c r="G118" s="11"/>
      <c r="H118" s="12"/>
      <c r="I118" s="11"/>
      <c r="J118" s="12"/>
      <c r="K118" s="17"/>
      <c r="L118" s="19"/>
      <c r="M118" s="26"/>
      <c r="N118" s="11"/>
      <c r="O118" s="12"/>
      <c r="P118" s="11"/>
      <c r="Q118" s="12"/>
      <c r="R118" s="17"/>
      <c r="S118" s="19"/>
      <c r="T118" s="26"/>
      <c r="U118" s="11"/>
      <c r="V118" s="12"/>
    </row>
    <row r="119" spans="1:22">
      <c r="A119" s="5">
        <v>115</v>
      </c>
      <c r="B119" s="11"/>
      <c r="C119" s="12"/>
      <c r="D119" s="17"/>
      <c r="E119" s="19"/>
      <c r="F119" s="26"/>
      <c r="G119" s="11"/>
      <c r="H119" s="12"/>
      <c r="I119" s="11"/>
      <c r="J119" s="12"/>
      <c r="K119" s="17"/>
      <c r="L119" s="19"/>
      <c r="M119" s="26"/>
      <c r="N119" s="11"/>
      <c r="O119" s="12"/>
      <c r="P119" s="11"/>
      <c r="Q119" s="12"/>
      <c r="R119" s="17"/>
      <c r="S119" s="19"/>
      <c r="T119" s="26"/>
      <c r="U119" s="11"/>
      <c r="V119" s="12"/>
    </row>
    <row r="120" spans="1:22">
      <c r="A120" s="5">
        <v>116</v>
      </c>
      <c r="B120" s="11"/>
      <c r="C120" s="12"/>
      <c r="D120" s="17">
        <v>7.6999999999999999E-2</v>
      </c>
      <c r="E120" s="19">
        <v>2.5999999999999999E-2</v>
      </c>
      <c r="F120" s="26">
        <f>AVERAGE(D120:E120)</f>
        <v>5.1499999999999997E-2</v>
      </c>
      <c r="G120" s="11"/>
      <c r="H120" s="12"/>
      <c r="I120" s="11"/>
      <c r="J120" s="12"/>
      <c r="K120" s="17">
        <v>7.6999999999999999E-2</v>
      </c>
      <c r="L120" s="19">
        <v>2.5999999999999999E-2</v>
      </c>
      <c r="M120" s="26">
        <f>AVERAGE(K120:L120)</f>
        <v>5.1499999999999997E-2</v>
      </c>
      <c r="N120" s="11"/>
      <c r="O120" s="12"/>
      <c r="P120" s="11"/>
      <c r="Q120" s="12"/>
      <c r="R120" s="17">
        <v>7.6999999999999999E-2</v>
      </c>
      <c r="S120" s="19">
        <v>2.5999999999999999E-2</v>
      </c>
      <c r="T120" s="26">
        <f>AVERAGE(R120:S120)</f>
        <v>5.1499999999999997E-2</v>
      </c>
      <c r="U120" s="11"/>
      <c r="V120" s="12"/>
    </row>
    <row r="121" spans="1:22">
      <c r="A121" s="5">
        <v>117</v>
      </c>
      <c r="B121" s="11"/>
      <c r="C121" s="12"/>
      <c r="D121" s="17"/>
      <c r="E121" s="19"/>
      <c r="F121" s="26"/>
      <c r="G121" s="11"/>
      <c r="H121" s="12"/>
      <c r="I121" s="11"/>
      <c r="J121" s="12"/>
      <c r="K121" s="17"/>
      <c r="L121" s="19"/>
      <c r="M121" s="26"/>
      <c r="N121" s="11"/>
      <c r="O121" s="12"/>
      <c r="P121" s="11"/>
      <c r="Q121" s="12"/>
      <c r="R121" s="17"/>
      <c r="S121" s="19"/>
      <c r="T121" s="26"/>
      <c r="U121" s="11"/>
      <c r="V121" s="12"/>
    </row>
    <row r="122" spans="1:22">
      <c r="A122" s="5">
        <v>118</v>
      </c>
      <c r="B122" s="11"/>
      <c r="C122" s="12"/>
      <c r="D122" s="17"/>
      <c r="E122" s="19"/>
      <c r="F122" s="26"/>
      <c r="G122" s="11"/>
      <c r="H122" s="12"/>
      <c r="I122" s="11"/>
      <c r="J122" s="12"/>
      <c r="K122" s="17"/>
      <c r="L122" s="19"/>
      <c r="M122" s="26"/>
      <c r="N122" s="11"/>
      <c r="O122" s="12"/>
      <c r="P122" s="11"/>
      <c r="Q122" s="12"/>
      <c r="R122" s="17"/>
      <c r="S122" s="19"/>
      <c r="T122" s="26"/>
      <c r="U122" s="11"/>
      <c r="V122" s="12"/>
    </row>
    <row r="123" spans="1:22">
      <c r="A123" s="5">
        <v>119</v>
      </c>
      <c r="B123" s="11"/>
      <c r="C123" s="12"/>
      <c r="D123" s="17"/>
      <c r="E123" s="19"/>
      <c r="F123" s="26"/>
      <c r="G123" s="11"/>
      <c r="H123" s="12"/>
      <c r="I123" s="11"/>
      <c r="J123" s="12"/>
      <c r="K123" s="17"/>
      <c r="L123" s="19"/>
      <c r="M123" s="26"/>
      <c r="N123" s="11"/>
      <c r="O123" s="12"/>
      <c r="P123" s="11"/>
      <c r="Q123" s="12"/>
      <c r="R123" s="17"/>
      <c r="S123" s="19"/>
      <c r="T123" s="26"/>
      <c r="U123" s="11"/>
      <c r="V123" s="12"/>
    </row>
    <row r="124" spans="1:22">
      <c r="A124" s="6">
        <v>120</v>
      </c>
      <c r="B124" s="11"/>
      <c r="C124" s="14"/>
      <c r="D124" s="27">
        <v>7.6999999999999999E-2</v>
      </c>
      <c r="E124" s="28">
        <v>2.5999999999999999E-2</v>
      </c>
      <c r="F124" s="29">
        <f>AVERAGE(D124:E124)</f>
        <v>5.1499999999999997E-2</v>
      </c>
      <c r="G124" s="13"/>
      <c r="H124" s="14"/>
      <c r="I124" s="11"/>
      <c r="J124" s="12"/>
      <c r="K124" s="27">
        <v>7.6999999999999999E-2</v>
      </c>
      <c r="L124" s="28">
        <v>2.5999999999999999E-2</v>
      </c>
      <c r="M124" s="29">
        <f>AVERAGE(K124:L124)</f>
        <v>5.1499999999999997E-2</v>
      </c>
      <c r="N124" s="13"/>
      <c r="O124" s="14"/>
      <c r="P124" s="11"/>
      <c r="Q124" s="12"/>
      <c r="R124" s="27">
        <v>7.6999999999999999E-2</v>
      </c>
      <c r="S124" s="28">
        <v>2.5999999999999999E-2</v>
      </c>
      <c r="T124" s="29">
        <f>AVERAGE(R124:S124)</f>
        <v>5.1499999999999997E-2</v>
      </c>
      <c r="U124" s="13"/>
      <c r="V124" s="14"/>
    </row>
    <row r="125" spans="1:22">
      <c r="B125" s="11"/>
      <c r="I125" s="11"/>
      <c r="J125" s="12"/>
      <c r="P125" s="11"/>
      <c r="Q125" s="12"/>
    </row>
    <row r="126" spans="1:22">
      <c r="B126" s="13"/>
      <c r="I126" s="13"/>
      <c r="J126" s="14"/>
      <c r="P126" s="13"/>
      <c r="Q126" s="14"/>
    </row>
  </sheetData>
  <mergeCells count="13">
    <mergeCell ref="A1:A3"/>
    <mergeCell ref="I1:O1"/>
    <mergeCell ref="I2:J2"/>
    <mergeCell ref="K2:M2"/>
    <mergeCell ref="N2:O2"/>
    <mergeCell ref="P1:V1"/>
    <mergeCell ref="P2:Q2"/>
    <mergeCell ref="R2:T2"/>
    <mergeCell ref="U2:V2"/>
    <mergeCell ref="B2:C2"/>
    <mergeCell ref="D2:F2"/>
    <mergeCell ref="G2:H2"/>
    <mergeCell ref="B1:H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P54"/>
  <sheetViews>
    <sheetView topLeftCell="A19" workbookViewId="0">
      <selection activeCell="C13" sqref="C13"/>
    </sheetView>
  </sheetViews>
  <sheetFormatPr defaultRowHeight="15"/>
  <cols>
    <col min="3" max="3" width="16.42578125" customWidth="1"/>
    <col min="4" max="4" width="14.140625" customWidth="1"/>
    <col min="6" max="6" width="11.5703125" customWidth="1"/>
  </cols>
  <sheetData>
    <row r="3" spans="2:9">
      <c r="B3" s="15" t="s">
        <v>6</v>
      </c>
      <c r="C3" s="15" t="s">
        <v>9</v>
      </c>
      <c r="D3" s="15" t="s">
        <v>7</v>
      </c>
    </row>
    <row r="4" spans="2:9">
      <c r="B4" s="16">
        <v>0</v>
      </c>
      <c r="C4" s="16">
        <v>0</v>
      </c>
      <c r="D4" s="16">
        <v>0</v>
      </c>
    </row>
    <row r="5" spans="2:9">
      <c r="B5" s="16">
        <v>30</v>
      </c>
      <c r="C5" s="16">
        <v>0.45900000000000002</v>
      </c>
      <c r="D5" s="16">
        <v>0.25900000000000001</v>
      </c>
    </row>
    <row r="6" spans="2:9">
      <c r="B6" s="16">
        <v>60</v>
      </c>
      <c r="C6" s="16">
        <f>C5*2</f>
        <v>0.91800000000000004</v>
      </c>
      <c r="D6" s="16">
        <v>0.501</v>
      </c>
    </row>
    <row r="7" spans="2:9">
      <c r="B7" s="16">
        <v>90</v>
      </c>
      <c r="C7" s="16">
        <f>C5*3</f>
        <v>1.377</v>
      </c>
      <c r="D7" s="16">
        <v>0.68400000000000005</v>
      </c>
    </row>
    <row r="8" spans="2:9">
      <c r="B8" s="16">
        <v>120</v>
      </c>
      <c r="C8" s="16">
        <f>C6*2</f>
        <v>1.8360000000000001</v>
      </c>
      <c r="D8" s="16">
        <v>0.878</v>
      </c>
      <c r="H8">
        <v>15.3</v>
      </c>
      <c r="I8">
        <v>1000</v>
      </c>
    </row>
    <row r="9" spans="2:9">
      <c r="B9" s="16">
        <v>150</v>
      </c>
      <c r="C9" s="16">
        <f>C5*5</f>
        <v>2.2949999999999999</v>
      </c>
      <c r="D9" s="16">
        <v>1.022</v>
      </c>
      <c r="H9" t="s">
        <v>8</v>
      </c>
      <c r="I9">
        <v>30</v>
      </c>
    </row>
    <row r="10" spans="2:9">
      <c r="H10">
        <f>(30*15.3)/1000</f>
        <v>0.45900000000000002</v>
      </c>
    </row>
    <row r="23" spans="1:10">
      <c r="F23" t="s">
        <v>16</v>
      </c>
    </row>
    <row r="25" spans="1:10">
      <c r="E25" s="53" t="s">
        <v>17</v>
      </c>
      <c r="F25" s="65" t="s">
        <v>25</v>
      </c>
      <c r="G25" s="81" t="s">
        <v>18</v>
      </c>
      <c r="H25" s="81"/>
      <c r="I25" s="81"/>
      <c r="J25" s="53" t="s">
        <v>10</v>
      </c>
    </row>
    <row r="26" spans="1:10" ht="15.75">
      <c r="A26" s="69">
        <v>2.6666666666666668E-2</v>
      </c>
      <c r="B26" s="69">
        <v>0.14166666666666669</v>
      </c>
      <c r="E26">
        <v>1</v>
      </c>
      <c r="F26" s="66">
        <f>K38/1.5</f>
        <v>2.6666666666666668E-2</v>
      </c>
      <c r="G26" s="57">
        <v>0.14499999999999999</v>
      </c>
      <c r="H26" s="57">
        <v>0.14000000000000001</v>
      </c>
      <c r="I26" s="57">
        <v>0.14000000000000001</v>
      </c>
      <c r="J26" s="57">
        <f>AVERAGE(G26:I26)</f>
        <v>0.14166666666666669</v>
      </c>
    </row>
    <row r="27" spans="1:10" ht="15.75">
      <c r="A27" s="69">
        <v>0.04</v>
      </c>
      <c r="B27" s="69">
        <v>0.25166666666666665</v>
      </c>
      <c r="E27">
        <v>2</v>
      </c>
      <c r="F27" s="66">
        <f t="shared" ref="F27:F33" si="0">K39/1.5</f>
        <v>0.04</v>
      </c>
      <c r="G27" s="57">
        <v>0.246</v>
      </c>
      <c r="H27" s="57">
        <v>0.251</v>
      </c>
      <c r="I27" s="57">
        <v>0.25800000000000001</v>
      </c>
      <c r="J27" s="57">
        <f t="shared" ref="J27:J32" si="1">AVERAGE(G27:I27)</f>
        <v>0.25166666666666665</v>
      </c>
    </row>
    <row r="28" spans="1:10" ht="15.75">
      <c r="A28" s="69">
        <v>5.3333333333333337E-2</v>
      </c>
      <c r="B28" s="69">
        <v>0.35899999999999999</v>
      </c>
      <c r="E28">
        <v>3</v>
      </c>
      <c r="F28" s="66">
        <f t="shared" si="0"/>
        <v>5.3333333333333337E-2</v>
      </c>
      <c r="G28" s="57">
        <v>0.35</v>
      </c>
      <c r="H28" s="57">
        <v>0.36199999999999999</v>
      </c>
      <c r="I28" s="57">
        <v>0.36499999999999999</v>
      </c>
      <c r="J28" s="57">
        <f t="shared" si="1"/>
        <v>0.35899999999999999</v>
      </c>
    </row>
    <row r="29" spans="1:10" ht="15.75">
      <c r="A29" s="69">
        <v>6.6666666666666666E-2</v>
      </c>
      <c r="B29" s="69">
        <v>0.45533333333333337</v>
      </c>
      <c r="E29">
        <v>4</v>
      </c>
      <c r="F29" s="66">
        <f t="shared" si="0"/>
        <v>6.6666666666666666E-2</v>
      </c>
      <c r="G29" s="57">
        <v>0.45200000000000001</v>
      </c>
      <c r="H29" s="57">
        <v>0.46300000000000002</v>
      </c>
      <c r="I29" s="57">
        <v>0.45100000000000001</v>
      </c>
      <c r="J29" s="57">
        <f t="shared" si="1"/>
        <v>0.45533333333333337</v>
      </c>
    </row>
    <row r="30" spans="1:10" ht="15.75">
      <c r="A30" s="69">
        <v>0.08</v>
      </c>
      <c r="B30" s="69">
        <v>0.55700000000000005</v>
      </c>
      <c r="E30">
        <v>5</v>
      </c>
      <c r="F30" s="66">
        <f t="shared" si="0"/>
        <v>0.08</v>
      </c>
      <c r="G30" s="57">
        <v>0.55800000000000005</v>
      </c>
      <c r="H30" s="57">
        <v>0.55600000000000005</v>
      </c>
      <c r="I30" s="57">
        <v>0.55700000000000005</v>
      </c>
      <c r="J30" s="57">
        <f t="shared" si="1"/>
        <v>0.55700000000000005</v>
      </c>
    </row>
    <row r="31" spans="1:10" ht="15.75">
      <c r="A31" s="69">
        <v>9.3333333333333338E-2</v>
      </c>
      <c r="B31" s="69">
        <v>0.67766666666666675</v>
      </c>
      <c r="E31">
        <v>6</v>
      </c>
      <c r="F31" s="66">
        <f t="shared" si="0"/>
        <v>9.3333333333333338E-2</v>
      </c>
      <c r="G31" s="57">
        <v>0.67600000000000005</v>
      </c>
      <c r="H31" s="57">
        <v>0.67400000000000004</v>
      </c>
      <c r="I31" s="57">
        <v>0.68300000000000005</v>
      </c>
      <c r="J31" s="57">
        <f t="shared" si="1"/>
        <v>0.67766666666666675</v>
      </c>
    </row>
    <row r="32" spans="1:10" ht="15.75">
      <c r="A32" s="69">
        <v>0.10666666666666667</v>
      </c>
      <c r="B32" s="69">
        <v>0.78466666666666673</v>
      </c>
      <c r="E32">
        <v>7</v>
      </c>
      <c r="F32" s="66">
        <f t="shared" si="0"/>
        <v>0.10666666666666667</v>
      </c>
      <c r="G32" s="57">
        <v>0.78900000000000003</v>
      </c>
      <c r="H32" s="57">
        <v>0.77500000000000002</v>
      </c>
      <c r="I32" s="57">
        <v>0.79</v>
      </c>
      <c r="J32" s="57">
        <f t="shared" si="1"/>
        <v>0.78466666666666673</v>
      </c>
    </row>
    <row r="33" spans="1:16" ht="15.75">
      <c r="A33" s="69">
        <v>0.12</v>
      </c>
      <c r="B33" s="69">
        <v>0.85149999999999992</v>
      </c>
      <c r="E33">
        <v>8</v>
      </c>
      <c r="F33" s="66">
        <f t="shared" si="0"/>
        <v>0.12</v>
      </c>
      <c r="G33" s="58">
        <v>0.79700000000000004</v>
      </c>
      <c r="H33" s="57">
        <v>0.84399999999999997</v>
      </c>
      <c r="I33" s="57">
        <v>0.85899999999999999</v>
      </c>
      <c r="J33" s="57">
        <f>AVERAGE(H33:I33)</f>
        <v>0.85149999999999992</v>
      </c>
    </row>
    <row r="38" spans="1:16" ht="15.75">
      <c r="G38" s="63" t="s">
        <v>23</v>
      </c>
      <c r="H38" s="64" t="s">
        <v>24</v>
      </c>
      <c r="K38" s="59">
        <v>0.04</v>
      </c>
      <c r="M38">
        <v>50</v>
      </c>
    </row>
    <row r="39" spans="1:16" ht="15.75">
      <c r="C39" s="56" t="s">
        <v>19</v>
      </c>
      <c r="D39" s="61">
        <v>0.05</v>
      </c>
      <c r="E39" s="56">
        <f>1020*D39</f>
        <v>51</v>
      </c>
      <c r="K39" s="60">
        <v>0.06</v>
      </c>
    </row>
    <row r="40" spans="1:16" ht="15.75">
      <c r="C40" s="56" t="s">
        <v>20</v>
      </c>
      <c r="D40" s="62">
        <v>1.5E-3</v>
      </c>
      <c r="E40" s="56">
        <f t="shared" ref="E40:E42" si="2">1020*D40</f>
        <v>1.53</v>
      </c>
      <c r="K40" s="60">
        <v>0.08</v>
      </c>
      <c r="N40">
        <v>0.61899999999999999</v>
      </c>
      <c r="O40">
        <f>(N40-0.0442)/0.1035</f>
        <v>5.5536231884057976</v>
      </c>
    </row>
    <row r="41" spans="1:16" ht="15.75">
      <c r="C41" s="56" t="s">
        <v>21</v>
      </c>
      <c r="D41" s="62">
        <v>1.1000000000000001E-3</v>
      </c>
      <c r="E41" s="56">
        <f t="shared" si="2"/>
        <v>1.1220000000000001</v>
      </c>
      <c r="K41" s="60">
        <v>0.1</v>
      </c>
      <c r="O41">
        <f>2.42*10</f>
        <v>24.2</v>
      </c>
      <c r="P41" t="s">
        <v>26</v>
      </c>
    </row>
    <row r="42" spans="1:16" ht="15.75">
      <c r="C42" s="56" t="s">
        <v>22</v>
      </c>
      <c r="D42" s="62">
        <v>1.25E-3</v>
      </c>
      <c r="E42" s="56">
        <f t="shared" si="2"/>
        <v>1.2750000000000001</v>
      </c>
      <c r="K42" s="59">
        <v>0.12</v>
      </c>
    </row>
    <row r="43" spans="1:16" ht="15.75">
      <c r="K43" s="59">
        <v>0.14000000000000001</v>
      </c>
      <c r="N43">
        <v>0.04</v>
      </c>
      <c r="O43">
        <f>(N43-0.0442)/0.1035</f>
        <v>-4.0579710144927561E-2</v>
      </c>
    </row>
    <row r="44" spans="1:16" ht="15.75">
      <c r="K44" s="60">
        <v>0.16</v>
      </c>
      <c r="N44">
        <v>0.66500000000000004</v>
      </c>
      <c r="O44">
        <f>(N44-0.0442)/0.1035</f>
        <v>5.9980676328502422</v>
      </c>
    </row>
    <row r="45" spans="1:16" ht="15.75">
      <c r="K45" s="60">
        <v>0.18</v>
      </c>
    </row>
    <row r="52" spans="9:10">
      <c r="I52" s="68" t="s">
        <v>27</v>
      </c>
      <c r="J52" t="s">
        <v>28</v>
      </c>
    </row>
    <row r="53" spans="9:10">
      <c r="I53">
        <v>0.66500000000000004</v>
      </c>
      <c r="J53">
        <f>(I53+0.149)/0.1757</f>
        <v>4.6328969834945939</v>
      </c>
    </row>
    <row r="54" spans="9:10">
      <c r="I54">
        <v>0.59799999999999998</v>
      </c>
      <c r="J54">
        <f>(I54+0.149)/0.1757</f>
        <v>4.2515651678998294</v>
      </c>
    </row>
  </sheetData>
  <mergeCells count="1">
    <mergeCell ref="G25:I2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I34"/>
  <sheetViews>
    <sheetView topLeftCell="D22" workbookViewId="0">
      <selection activeCell="C15" sqref="C15"/>
    </sheetView>
  </sheetViews>
  <sheetFormatPr defaultRowHeight="15"/>
  <sheetData>
    <row r="2" spans="2:8">
      <c r="C2" s="75" t="s">
        <v>13</v>
      </c>
      <c r="D2" s="77"/>
      <c r="E2" s="76"/>
      <c r="F2" s="75" t="s">
        <v>15</v>
      </c>
      <c r="G2" s="77"/>
      <c r="H2" s="76"/>
    </row>
    <row r="3" spans="2:8">
      <c r="B3" s="30" t="s">
        <v>12</v>
      </c>
      <c r="C3" s="1" t="s">
        <v>0</v>
      </c>
      <c r="D3" s="31" t="s">
        <v>11</v>
      </c>
      <c r="E3" s="2" t="s">
        <v>1</v>
      </c>
      <c r="F3" s="1" t="s">
        <v>0</v>
      </c>
      <c r="G3" s="31" t="s">
        <v>11</v>
      </c>
      <c r="H3" s="2" t="s">
        <v>1</v>
      </c>
    </row>
    <row r="4" spans="2:8">
      <c r="B4" s="4">
        <v>0</v>
      </c>
      <c r="C4" s="32" t="s">
        <v>14</v>
      </c>
      <c r="D4" s="33" t="s">
        <v>14</v>
      </c>
      <c r="E4" s="34" t="s">
        <v>14</v>
      </c>
      <c r="F4" s="41">
        <f>16.05/125</f>
        <v>0.12840000000000001</v>
      </c>
      <c r="G4" s="42">
        <f>15.2/125</f>
        <v>0.1216</v>
      </c>
      <c r="H4" s="43">
        <f>15.9/125</f>
        <v>0.12720000000000001</v>
      </c>
    </row>
    <row r="5" spans="2:8">
      <c r="B5" s="5">
        <v>4</v>
      </c>
      <c r="C5" s="44">
        <v>0.03</v>
      </c>
      <c r="D5" s="36">
        <v>4.2000000000000003E-2</v>
      </c>
      <c r="E5" s="37">
        <v>3.2000000000000001E-2</v>
      </c>
      <c r="F5" s="44">
        <f>(C5+0.1577)/0.2043</f>
        <v>0.91874694077337249</v>
      </c>
      <c r="G5" s="45">
        <f>(D5+0.1577)/0.2043</f>
        <v>0.97748409202153697</v>
      </c>
      <c r="H5" s="46">
        <f>(E5+0.1577)/0.2043</f>
        <v>0.92853646598139994</v>
      </c>
    </row>
    <row r="6" spans="2:8">
      <c r="B6" s="5">
        <v>8</v>
      </c>
      <c r="C6" s="35">
        <v>5.3999999999999999E-2</v>
      </c>
      <c r="D6" s="45">
        <v>0.22</v>
      </c>
      <c r="E6" s="37">
        <v>0.22500000000000001</v>
      </c>
      <c r="F6" s="44">
        <f t="shared" ref="F6:F28" si="0">(C6+0.1577)/0.2043</f>
        <v>1.0362212432697013</v>
      </c>
      <c r="G6" s="45">
        <f t="shared" ref="G6:G28" si="1">(D6+0.1577)/0.2043</f>
        <v>1.8487518355359767</v>
      </c>
      <c r="H6" s="46">
        <f t="shared" ref="H6:H28" si="2">(E6+0.1577)/0.2043</f>
        <v>1.8732256485560452</v>
      </c>
    </row>
    <row r="7" spans="2:8">
      <c r="B7" s="5">
        <v>12</v>
      </c>
      <c r="C7" s="35">
        <v>7.3999999999999996E-2</v>
      </c>
      <c r="D7" s="36">
        <v>0.442</v>
      </c>
      <c r="E7" s="37">
        <v>0.44500000000000001</v>
      </c>
      <c r="F7" s="44">
        <f t="shared" si="0"/>
        <v>1.1341164953499756</v>
      </c>
      <c r="G7" s="45">
        <f t="shared" si="1"/>
        <v>2.935389133627019</v>
      </c>
      <c r="H7" s="46">
        <f t="shared" si="2"/>
        <v>2.9500734214390603</v>
      </c>
    </row>
    <row r="8" spans="2:8">
      <c r="B8" s="5">
        <v>16</v>
      </c>
      <c r="C8" s="35">
        <v>0.18099999999999999</v>
      </c>
      <c r="D8" s="36">
        <v>0.54700000000000004</v>
      </c>
      <c r="E8" s="37">
        <v>0.56899999999999995</v>
      </c>
      <c r="F8" s="44">
        <f t="shared" si="0"/>
        <v>1.657856093979442</v>
      </c>
      <c r="G8" s="45">
        <f t="shared" si="1"/>
        <v>3.4493392070484585</v>
      </c>
      <c r="H8" s="46">
        <f t="shared" si="2"/>
        <v>3.5570239843367588</v>
      </c>
    </row>
    <row r="9" spans="2:8">
      <c r="B9" s="5">
        <v>20</v>
      </c>
      <c r="C9" s="35">
        <v>0.33100000000000002</v>
      </c>
      <c r="D9" s="36">
        <v>0.63200000000000001</v>
      </c>
      <c r="E9" s="37">
        <v>0.68300000000000005</v>
      </c>
      <c r="F9" s="44">
        <f t="shared" si="0"/>
        <v>2.392070484581498</v>
      </c>
      <c r="G9" s="45">
        <f t="shared" si="1"/>
        <v>3.8653940283896233</v>
      </c>
      <c r="H9" s="46">
        <f t="shared" si="2"/>
        <v>4.115026921194322</v>
      </c>
    </row>
    <row r="10" spans="2:8">
      <c r="B10" s="5">
        <v>24</v>
      </c>
      <c r="C10" s="35">
        <v>0.61799999999999999</v>
      </c>
      <c r="D10" s="36">
        <v>0.73199999999999998</v>
      </c>
      <c r="E10" s="37">
        <v>0.76600000000000001</v>
      </c>
      <c r="F10" s="44">
        <f t="shared" si="0"/>
        <v>3.7968673519334315</v>
      </c>
      <c r="G10" s="45">
        <f t="shared" si="1"/>
        <v>4.3548702887909929</v>
      </c>
      <c r="H10" s="46">
        <f t="shared" si="2"/>
        <v>4.521292217327459</v>
      </c>
    </row>
    <row r="11" spans="2:8">
      <c r="B11" s="5">
        <v>28</v>
      </c>
      <c r="C11" s="35">
        <v>0.84299999999999997</v>
      </c>
      <c r="D11" s="36">
        <v>0.80600000000000005</v>
      </c>
      <c r="E11" s="37">
        <v>0.84399999999999997</v>
      </c>
      <c r="F11" s="44">
        <f t="shared" si="0"/>
        <v>4.8981889378365144</v>
      </c>
      <c r="G11" s="45">
        <f t="shared" si="1"/>
        <v>4.7170827214880076</v>
      </c>
      <c r="H11" s="46">
        <f t="shared" si="2"/>
        <v>4.9030837004405283</v>
      </c>
    </row>
    <row r="12" spans="2:8">
      <c r="B12" s="5">
        <v>32</v>
      </c>
      <c r="C12" s="35">
        <v>0.91100000000000003</v>
      </c>
      <c r="D12" s="36">
        <v>0.92100000000000004</v>
      </c>
      <c r="E12" s="37">
        <v>0.94299999999999995</v>
      </c>
      <c r="F12" s="44">
        <f t="shared" si="0"/>
        <v>5.2310327949094466</v>
      </c>
      <c r="G12" s="45">
        <f t="shared" si="1"/>
        <v>5.2799804209495838</v>
      </c>
      <c r="H12" s="46">
        <f t="shared" si="2"/>
        <v>5.3876651982378849</v>
      </c>
    </row>
    <row r="13" spans="2:8">
      <c r="B13" s="5">
        <v>36</v>
      </c>
      <c r="C13" s="35">
        <v>1.056</v>
      </c>
      <c r="D13" s="36">
        <v>0.93700000000000006</v>
      </c>
      <c r="E13" s="37">
        <v>0.99199999999999999</v>
      </c>
      <c r="F13" s="44">
        <f t="shared" si="0"/>
        <v>5.9407733724914342</v>
      </c>
      <c r="G13" s="45">
        <f t="shared" si="1"/>
        <v>5.3582966226138034</v>
      </c>
      <c r="H13" s="46">
        <f t="shared" si="2"/>
        <v>5.6275085658345567</v>
      </c>
    </row>
    <row r="14" spans="2:8">
      <c r="B14" s="5">
        <v>40</v>
      </c>
      <c r="C14" s="35">
        <v>1.107</v>
      </c>
      <c r="D14" s="45">
        <v>1.03</v>
      </c>
      <c r="E14" s="37">
        <v>1.0209999999999999</v>
      </c>
      <c r="F14" s="44">
        <f t="shared" si="0"/>
        <v>6.1904062652961329</v>
      </c>
      <c r="G14" s="45">
        <f t="shared" si="1"/>
        <v>5.8135095447870775</v>
      </c>
      <c r="H14" s="46">
        <f t="shared" si="2"/>
        <v>5.7694566813509534</v>
      </c>
    </row>
    <row r="15" spans="2:8">
      <c r="B15" s="5">
        <v>44</v>
      </c>
      <c r="C15" s="35">
        <v>1.1180000000000001</v>
      </c>
      <c r="D15" s="36">
        <v>1.0409999999999999</v>
      </c>
      <c r="E15" s="37">
        <v>1.006</v>
      </c>
      <c r="F15" s="44">
        <f t="shared" si="0"/>
        <v>6.2442486539402839</v>
      </c>
      <c r="G15" s="45">
        <f t="shared" si="1"/>
        <v>5.8673519334312276</v>
      </c>
      <c r="H15" s="46">
        <f t="shared" si="2"/>
        <v>5.6960352422907485</v>
      </c>
    </row>
    <row r="16" spans="2:8">
      <c r="B16" s="5">
        <v>48</v>
      </c>
      <c r="C16" s="44">
        <v>1.23</v>
      </c>
      <c r="D16" s="36">
        <v>1.1619999999999999</v>
      </c>
      <c r="E16" s="37">
        <v>1.131</v>
      </c>
      <c r="F16" s="44">
        <f t="shared" si="0"/>
        <v>6.7924620655898185</v>
      </c>
      <c r="G16" s="45">
        <f t="shared" si="1"/>
        <v>6.4596182085168863</v>
      </c>
      <c r="H16" s="46">
        <f t="shared" si="2"/>
        <v>6.3078805677924619</v>
      </c>
    </row>
    <row r="17" spans="2:9">
      <c r="B17" s="5">
        <v>52</v>
      </c>
      <c r="C17" s="35">
        <v>1.2569999999999999</v>
      </c>
      <c r="D17" s="36">
        <v>1.1399999999999999</v>
      </c>
      <c r="E17" s="37">
        <v>1.1839999999999999</v>
      </c>
      <c r="F17" s="44">
        <f t="shared" si="0"/>
        <v>6.9246206558981882</v>
      </c>
      <c r="G17" s="45">
        <f t="shared" si="1"/>
        <v>6.3519334312285842</v>
      </c>
      <c r="H17" s="46">
        <f t="shared" si="2"/>
        <v>6.5673029858051875</v>
      </c>
    </row>
    <row r="18" spans="2:9">
      <c r="B18" s="5">
        <v>56</v>
      </c>
      <c r="C18" s="35">
        <v>1.325</v>
      </c>
      <c r="D18" s="36">
        <v>1.2050000000000001</v>
      </c>
      <c r="E18" s="37">
        <v>1.2290000000000001</v>
      </c>
      <c r="F18" s="44">
        <f t="shared" si="0"/>
        <v>7.2574645129711204</v>
      </c>
      <c r="G18" s="45">
        <f t="shared" si="1"/>
        <v>6.6700930004894756</v>
      </c>
      <c r="H18" s="46">
        <f t="shared" si="2"/>
        <v>6.7875673029858055</v>
      </c>
    </row>
    <row r="19" spans="2:9">
      <c r="B19" s="5">
        <v>60</v>
      </c>
      <c r="C19" s="35">
        <v>1.345</v>
      </c>
      <c r="D19" s="36">
        <v>1.236</v>
      </c>
      <c r="E19" s="46">
        <v>1.24</v>
      </c>
      <c r="F19" s="44">
        <f t="shared" si="0"/>
        <v>7.3553597650513947</v>
      </c>
      <c r="G19" s="45">
        <f t="shared" si="1"/>
        <v>6.8218306412139009</v>
      </c>
      <c r="H19" s="46">
        <f t="shared" si="2"/>
        <v>6.8414096916299556</v>
      </c>
    </row>
    <row r="20" spans="2:9">
      <c r="B20" s="5">
        <v>64</v>
      </c>
      <c r="C20" s="44">
        <v>1.39</v>
      </c>
      <c r="D20" s="36">
        <v>1.2749999999999999</v>
      </c>
      <c r="E20" s="37">
        <v>1.2789999999999999</v>
      </c>
      <c r="F20" s="44">
        <f t="shared" si="0"/>
        <v>7.5756240822320109</v>
      </c>
      <c r="G20" s="45">
        <f t="shared" si="1"/>
        <v>7.0127263827704347</v>
      </c>
      <c r="H20" s="46">
        <f t="shared" si="2"/>
        <v>7.0323054331864894</v>
      </c>
    </row>
    <row r="21" spans="2:9">
      <c r="B21" s="5">
        <v>68</v>
      </c>
      <c r="C21" s="35">
        <v>1.4490000000000001</v>
      </c>
      <c r="D21" s="36">
        <v>1.3029999999999999</v>
      </c>
      <c r="E21" s="37">
        <v>1.3029999999999999</v>
      </c>
      <c r="F21" s="44">
        <f t="shared" si="0"/>
        <v>7.8644150758688198</v>
      </c>
      <c r="G21" s="45">
        <f t="shared" si="1"/>
        <v>7.1497797356828183</v>
      </c>
      <c r="H21" s="46">
        <f t="shared" si="2"/>
        <v>7.1497797356828183</v>
      </c>
    </row>
    <row r="22" spans="2:9">
      <c r="B22" s="5">
        <v>72</v>
      </c>
      <c r="C22" s="35">
        <v>1.4590000000000001</v>
      </c>
      <c r="D22" s="36">
        <v>1.375</v>
      </c>
      <c r="E22" s="37">
        <v>1.3180000000000001</v>
      </c>
      <c r="F22" s="44">
        <f t="shared" si="0"/>
        <v>7.913362701908957</v>
      </c>
      <c r="G22" s="45">
        <f t="shared" si="1"/>
        <v>7.5022026431718052</v>
      </c>
      <c r="H22" s="46">
        <f t="shared" si="2"/>
        <v>7.2232011747430249</v>
      </c>
    </row>
    <row r="23" spans="2:9">
      <c r="B23" s="5">
        <v>76</v>
      </c>
      <c r="C23" s="35">
        <v>1.5069999999999999</v>
      </c>
      <c r="D23" s="36">
        <v>1.405</v>
      </c>
      <c r="E23" s="37">
        <v>1.3580000000000001</v>
      </c>
      <c r="F23" s="44">
        <f t="shared" si="0"/>
        <v>8.1483113069016149</v>
      </c>
      <c r="G23" s="45">
        <f t="shared" si="1"/>
        <v>7.6490455212922166</v>
      </c>
      <c r="H23" s="46">
        <f t="shared" si="2"/>
        <v>7.4189916789035735</v>
      </c>
    </row>
    <row r="24" spans="2:9">
      <c r="B24" s="5">
        <v>80</v>
      </c>
      <c r="C24" s="35">
        <v>1.5469999999999999</v>
      </c>
      <c r="D24" s="45">
        <v>1.44</v>
      </c>
      <c r="E24" s="37">
        <v>1.3979999999999999</v>
      </c>
      <c r="F24" s="44">
        <f t="shared" si="0"/>
        <v>8.3441018110621616</v>
      </c>
      <c r="G24" s="45">
        <f t="shared" si="1"/>
        <v>7.8203622124326966</v>
      </c>
      <c r="H24" s="46">
        <f t="shared" si="2"/>
        <v>7.6147821830641202</v>
      </c>
    </row>
    <row r="25" spans="2:9">
      <c r="B25" s="5">
        <v>84</v>
      </c>
      <c r="C25" s="35">
        <v>1.587</v>
      </c>
      <c r="D25" s="36">
        <v>1.476</v>
      </c>
      <c r="E25" s="37">
        <v>1.4379999999999999</v>
      </c>
      <c r="F25" s="44">
        <f t="shared" si="0"/>
        <v>8.5398923152227102</v>
      </c>
      <c r="G25" s="45">
        <f t="shared" si="1"/>
        <v>7.9965736661771896</v>
      </c>
      <c r="H25" s="46">
        <f t="shared" si="2"/>
        <v>7.8105726872246688</v>
      </c>
      <c r="I25" t="s">
        <v>30</v>
      </c>
    </row>
    <row r="26" spans="2:9">
      <c r="B26" s="5">
        <v>88</v>
      </c>
      <c r="C26" s="35">
        <v>1.5840000000000001</v>
      </c>
      <c r="D26" s="36">
        <v>1.494</v>
      </c>
      <c r="E26" s="37">
        <v>1.458</v>
      </c>
      <c r="F26" s="44">
        <f t="shared" si="0"/>
        <v>8.5252080274106703</v>
      </c>
      <c r="G26" s="45">
        <f t="shared" si="1"/>
        <v>8.0846793930494361</v>
      </c>
      <c r="H26" s="46">
        <f t="shared" si="2"/>
        <v>7.9084679393049431</v>
      </c>
    </row>
    <row r="27" spans="2:9">
      <c r="B27" s="5">
        <v>92</v>
      </c>
      <c r="C27" s="35">
        <v>1.581</v>
      </c>
      <c r="D27" s="36">
        <v>1.5089999999999999</v>
      </c>
      <c r="E27" s="37">
        <v>1.478</v>
      </c>
      <c r="F27" s="44">
        <f t="shared" si="0"/>
        <v>8.5105237395986286</v>
      </c>
      <c r="G27" s="45">
        <f t="shared" si="1"/>
        <v>8.1581008321096409</v>
      </c>
      <c r="H27" s="46">
        <f t="shared" si="2"/>
        <v>8.0063631913852173</v>
      </c>
    </row>
    <row r="28" spans="2:9">
      <c r="B28" s="5">
        <v>96</v>
      </c>
      <c r="C28" s="35">
        <v>1.5780000000000001</v>
      </c>
      <c r="D28" s="36">
        <v>1.5249999999999999</v>
      </c>
      <c r="E28" s="37">
        <v>1.4970000000000001</v>
      </c>
      <c r="F28" s="44">
        <f t="shared" si="0"/>
        <v>8.4958394517865887</v>
      </c>
      <c r="G28" s="45">
        <f t="shared" si="1"/>
        <v>8.2364170337738614</v>
      </c>
      <c r="H28" s="46">
        <f t="shared" si="2"/>
        <v>8.0993636808614777</v>
      </c>
    </row>
    <row r="29" spans="2:9">
      <c r="B29" s="5"/>
      <c r="C29" s="35"/>
      <c r="D29" s="36"/>
      <c r="E29" s="37"/>
      <c r="F29" s="44"/>
      <c r="G29" s="45"/>
      <c r="H29" s="46"/>
    </row>
    <row r="30" spans="2:9">
      <c r="B30" s="5"/>
      <c r="C30" s="35"/>
      <c r="D30" s="36"/>
      <c r="E30" s="37"/>
      <c r="F30" s="44"/>
      <c r="G30" s="45"/>
      <c r="H30" s="46"/>
    </row>
    <row r="31" spans="2:9">
      <c r="B31" s="5"/>
      <c r="C31" s="35"/>
      <c r="D31" s="36"/>
      <c r="E31" s="37"/>
      <c r="F31" s="44"/>
      <c r="G31" s="45"/>
      <c r="H31" s="46"/>
    </row>
    <row r="32" spans="2:9">
      <c r="B32" s="5"/>
      <c r="C32" s="35"/>
      <c r="D32" s="36"/>
      <c r="E32" s="37"/>
      <c r="F32" s="44"/>
      <c r="G32" s="45"/>
      <c r="H32" s="46"/>
    </row>
    <row r="33" spans="2:8">
      <c r="B33" s="5"/>
      <c r="C33" s="35"/>
      <c r="D33" s="36"/>
      <c r="E33" s="37"/>
      <c r="F33" s="44"/>
      <c r="G33" s="45"/>
      <c r="H33" s="46"/>
    </row>
    <row r="34" spans="2:8">
      <c r="B34" s="6"/>
      <c r="C34" s="38"/>
      <c r="D34" s="39"/>
      <c r="E34" s="40"/>
      <c r="F34" s="47"/>
      <c r="G34" s="48"/>
      <c r="H34" s="49"/>
    </row>
  </sheetData>
  <mergeCells count="2">
    <mergeCell ref="C2:E2"/>
    <mergeCell ref="F2:H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Q97"/>
  <sheetViews>
    <sheetView tabSelected="1" topLeftCell="D4" workbookViewId="0">
      <selection activeCell="G25" sqref="G25:L25"/>
    </sheetView>
  </sheetViews>
  <sheetFormatPr defaultRowHeight="15"/>
  <sheetData>
    <row r="2" spans="1:17">
      <c r="C2" s="75" t="s">
        <v>13</v>
      </c>
      <c r="D2" s="77"/>
      <c r="E2" s="76"/>
      <c r="F2" s="82" t="s">
        <v>3</v>
      </c>
      <c r="G2" s="83"/>
      <c r="H2" s="83"/>
      <c r="I2" s="83"/>
      <c r="J2" s="83"/>
      <c r="K2" s="83"/>
    </row>
    <row r="3" spans="1:17">
      <c r="B3" s="30" t="s">
        <v>12</v>
      </c>
      <c r="C3" s="1"/>
      <c r="D3" s="31"/>
      <c r="E3" s="2" t="s">
        <v>1</v>
      </c>
      <c r="F3" s="82"/>
      <c r="G3" s="83"/>
      <c r="H3" s="84"/>
      <c r="I3" s="83"/>
      <c r="J3" s="83" t="s">
        <v>1</v>
      </c>
      <c r="K3" s="85"/>
    </row>
    <row r="4" spans="1:17">
      <c r="B4" s="4">
        <v>0</v>
      </c>
      <c r="C4" s="44"/>
      <c r="D4" s="44"/>
      <c r="E4" s="44">
        <f>AVERAGE(J4:K4)</f>
        <v>0</v>
      </c>
      <c r="F4" s="57"/>
      <c r="G4" s="57"/>
      <c r="H4" s="57"/>
      <c r="I4" s="57"/>
      <c r="J4" s="57">
        <v>0</v>
      </c>
      <c r="K4" s="57">
        <v>0</v>
      </c>
    </row>
    <row r="5" spans="1:17">
      <c r="B5" s="5">
        <v>12</v>
      </c>
      <c r="C5" s="44"/>
      <c r="D5" s="44"/>
      <c r="E5" s="44">
        <f t="shared" ref="E5:E13" si="0">AVERAGE(J5:K5)</f>
        <v>7.2500000000000009E-2</v>
      </c>
      <c r="F5" s="57"/>
      <c r="G5" s="57"/>
      <c r="H5" s="57"/>
      <c r="I5" s="57"/>
      <c r="J5" s="57">
        <v>6.7000000000000004E-2</v>
      </c>
      <c r="K5" s="57">
        <v>7.8E-2</v>
      </c>
    </row>
    <row r="6" spans="1:17">
      <c r="B6" s="5">
        <v>24</v>
      </c>
      <c r="C6" s="44"/>
      <c r="D6" s="44"/>
      <c r="E6" s="44">
        <f t="shared" si="0"/>
        <v>5.2999999999999999E-2</v>
      </c>
      <c r="F6" s="57"/>
      <c r="G6" s="57"/>
      <c r="H6" s="57"/>
      <c r="I6" s="57"/>
      <c r="J6" s="57">
        <v>4.7E-2</v>
      </c>
      <c r="K6" s="57">
        <v>5.8999999999999997E-2</v>
      </c>
    </row>
    <row r="7" spans="1:17">
      <c r="B7" s="5">
        <v>36</v>
      </c>
      <c r="C7" s="44"/>
      <c r="D7" s="44"/>
      <c r="E7" s="44">
        <f t="shared" si="0"/>
        <v>0.30399999999999999</v>
      </c>
      <c r="F7" s="57"/>
      <c r="G7" s="57"/>
      <c r="H7" s="57"/>
      <c r="I7" s="57"/>
      <c r="J7" s="57">
        <v>0.312</v>
      </c>
      <c r="K7" s="57">
        <v>0.29599999999999999</v>
      </c>
    </row>
    <row r="8" spans="1:17">
      <c r="B8" s="5">
        <v>48</v>
      </c>
      <c r="C8" s="44"/>
      <c r="D8" s="44"/>
      <c r="E8" s="44">
        <f t="shared" si="0"/>
        <v>0.59850000000000003</v>
      </c>
      <c r="F8" s="57"/>
      <c r="G8" s="57"/>
      <c r="H8" s="57"/>
      <c r="I8" s="57"/>
      <c r="J8" s="57">
        <v>0.59199999999999997</v>
      </c>
      <c r="K8" s="57">
        <v>0.60499999999999998</v>
      </c>
    </row>
    <row r="9" spans="1:17">
      <c r="B9" s="5">
        <v>60</v>
      </c>
      <c r="C9" s="44"/>
      <c r="D9" s="44"/>
      <c r="E9" s="44">
        <f t="shared" si="0"/>
        <v>0.72849999999999993</v>
      </c>
      <c r="F9" s="57"/>
      <c r="G9" s="57"/>
      <c r="H9" s="58"/>
      <c r="I9" s="58"/>
      <c r="J9" s="89">
        <v>0.73099999999999998</v>
      </c>
      <c r="K9" s="89">
        <v>0.72599999999999998</v>
      </c>
    </row>
    <row r="10" spans="1:17">
      <c r="B10" s="5">
        <v>72</v>
      </c>
      <c r="C10" s="44"/>
      <c r="D10" s="44"/>
      <c r="E10" s="44">
        <f t="shared" si="0"/>
        <v>0.88650000000000007</v>
      </c>
      <c r="F10" s="57"/>
      <c r="G10" s="57"/>
      <c r="H10" s="58"/>
      <c r="I10" s="58"/>
      <c r="J10" s="89">
        <v>0.86599999999999999</v>
      </c>
      <c r="K10" s="89">
        <v>0.90700000000000003</v>
      </c>
    </row>
    <row r="11" spans="1:17">
      <c r="B11" s="5">
        <v>84</v>
      </c>
      <c r="C11" s="44"/>
      <c r="D11" s="44"/>
      <c r="E11" s="44">
        <f t="shared" si="0"/>
        <v>1.0745</v>
      </c>
      <c r="F11" s="57"/>
      <c r="G11" s="57"/>
      <c r="H11" s="57"/>
      <c r="I11" s="57"/>
      <c r="J11" s="57">
        <v>1.137</v>
      </c>
      <c r="K11" s="57">
        <v>1.012</v>
      </c>
    </row>
    <row r="12" spans="1:17">
      <c r="B12" s="5">
        <v>96</v>
      </c>
      <c r="C12" s="44"/>
      <c r="D12" s="44"/>
      <c r="E12" s="44">
        <f t="shared" si="0"/>
        <v>1.0765</v>
      </c>
      <c r="F12" s="57"/>
      <c r="G12" s="57"/>
      <c r="H12" s="57"/>
      <c r="I12" s="57"/>
      <c r="J12" s="57">
        <v>1.075</v>
      </c>
      <c r="K12" s="57">
        <v>1.0780000000000001</v>
      </c>
    </row>
    <row r="13" spans="1:17">
      <c r="B13" s="5">
        <v>108</v>
      </c>
      <c r="C13" s="44"/>
      <c r="D13" s="44"/>
      <c r="E13" s="44">
        <f t="shared" si="0"/>
        <v>1.1955</v>
      </c>
      <c r="F13" s="57"/>
      <c r="G13" s="57"/>
      <c r="H13" s="57"/>
      <c r="I13" s="57"/>
      <c r="J13" s="57">
        <v>1.2609999999999999</v>
      </c>
      <c r="K13" s="57">
        <v>1.1299999999999999</v>
      </c>
    </row>
    <row r="14" spans="1:17">
      <c r="B14" s="6">
        <v>120</v>
      </c>
      <c r="C14" s="44"/>
      <c r="D14" s="44"/>
      <c r="E14" s="44">
        <f t="shared" ref="E14" si="1">AVERAGE(J14:K14)</f>
        <v>1.1970000000000001</v>
      </c>
      <c r="F14" s="57"/>
      <c r="G14" s="57"/>
      <c r="H14" s="57"/>
      <c r="I14" s="57"/>
      <c r="J14" s="57">
        <v>1.2070000000000001</v>
      </c>
      <c r="K14" s="57">
        <v>1.1870000000000001</v>
      </c>
    </row>
    <row r="16" spans="1:17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</row>
    <row r="17" spans="1:17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</row>
    <row r="18" spans="1:17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</row>
    <row r="19" spans="1:17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</row>
    <row r="20" spans="1:17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17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</row>
    <row r="22" spans="1:17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</row>
    <row r="23" spans="1:17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</row>
    <row r="24" spans="1:17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</row>
    <row r="25" spans="1:17">
      <c r="A25" s="86"/>
      <c r="B25" s="86"/>
      <c r="C25" s="86"/>
      <c r="D25" s="87"/>
      <c r="E25" s="87"/>
      <c r="F25" s="87"/>
      <c r="G25" s="87"/>
      <c r="H25" s="87"/>
      <c r="I25" s="87"/>
      <c r="J25" s="87"/>
      <c r="K25" s="87"/>
      <c r="L25" s="87"/>
      <c r="M25" s="86"/>
      <c r="N25" s="86"/>
      <c r="O25" s="86"/>
      <c r="P25" s="86"/>
      <c r="Q25" s="86"/>
    </row>
    <row r="26" spans="1:17">
      <c r="A26" s="86"/>
      <c r="B26" s="86"/>
      <c r="C26" s="88"/>
      <c r="D26" s="88"/>
      <c r="E26" s="88"/>
      <c r="F26" s="88"/>
      <c r="G26" s="87"/>
      <c r="H26" s="87"/>
      <c r="I26" s="87"/>
      <c r="J26" s="87"/>
      <c r="K26" s="87"/>
      <c r="L26" s="87"/>
      <c r="M26" s="86"/>
      <c r="N26" s="86"/>
      <c r="O26" s="86"/>
      <c r="P26" s="86"/>
      <c r="Q26" s="86"/>
    </row>
    <row r="27" spans="1:17">
      <c r="A27" s="86"/>
      <c r="B27" s="86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6"/>
      <c r="N27" s="86"/>
      <c r="O27" s="86"/>
      <c r="P27" s="86"/>
      <c r="Q27" s="86"/>
    </row>
    <row r="28" spans="1:17">
      <c r="A28" s="86"/>
      <c r="B28" s="86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6"/>
      <c r="N28" s="86"/>
      <c r="O28" s="86"/>
      <c r="P28" s="86"/>
      <c r="Q28" s="86"/>
    </row>
    <row r="29" spans="1:17">
      <c r="A29" s="86"/>
      <c r="B29" s="86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6"/>
      <c r="N29" s="86"/>
      <c r="O29" s="86"/>
      <c r="P29" s="86"/>
      <c r="Q29" s="86"/>
    </row>
    <row r="30" spans="1:17">
      <c r="A30" s="86"/>
      <c r="B30" s="86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6"/>
      <c r="N30" s="86"/>
      <c r="O30" s="86"/>
      <c r="P30" s="86"/>
      <c r="Q30" s="86"/>
    </row>
    <row r="31" spans="1:17">
      <c r="A31" s="86"/>
      <c r="B31" s="86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6"/>
      <c r="N31" s="86"/>
      <c r="O31" s="86"/>
      <c r="P31" s="86"/>
      <c r="Q31" s="86"/>
    </row>
    <row r="32" spans="1:17">
      <c r="A32" s="86"/>
      <c r="B32" s="86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6"/>
      <c r="N32" s="86"/>
      <c r="O32" s="86"/>
      <c r="P32" s="86"/>
      <c r="Q32" s="86"/>
    </row>
    <row r="33" spans="1:17">
      <c r="A33" s="86"/>
      <c r="B33" s="86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6"/>
      <c r="N33" s="86"/>
      <c r="O33" s="86"/>
      <c r="P33" s="86"/>
      <c r="Q33" s="86"/>
    </row>
    <row r="34" spans="1:17">
      <c r="A34" s="86"/>
      <c r="B34" s="86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6"/>
      <c r="N34" s="86"/>
      <c r="O34" s="86"/>
      <c r="P34" s="86"/>
      <c r="Q34" s="86"/>
    </row>
    <row r="35" spans="1:17">
      <c r="A35" s="86"/>
      <c r="B35" s="86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6"/>
      <c r="N35" s="86"/>
      <c r="O35" s="86"/>
      <c r="P35" s="86"/>
      <c r="Q35" s="86"/>
    </row>
    <row r="36" spans="1:17">
      <c r="A36" s="86"/>
      <c r="B36" s="86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6"/>
      <c r="N36" s="86"/>
      <c r="O36" s="86"/>
      <c r="P36" s="86"/>
      <c r="Q36" s="86"/>
    </row>
    <row r="37" spans="1:17">
      <c r="A37" s="86"/>
      <c r="B37" s="86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6"/>
      <c r="N37" s="86"/>
      <c r="O37" s="86"/>
      <c r="P37" s="86"/>
      <c r="Q37" s="86"/>
    </row>
    <row r="38" spans="1:17">
      <c r="A38" s="86"/>
      <c r="B38" s="86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6"/>
      <c r="N38" s="86"/>
      <c r="O38" s="86"/>
      <c r="P38" s="86"/>
      <c r="Q38" s="86"/>
    </row>
    <row r="39" spans="1:17">
      <c r="A39" s="86"/>
      <c r="B39" s="86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6"/>
      <c r="N39" s="86"/>
      <c r="O39" s="86"/>
      <c r="P39" s="86"/>
      <c r="Q39" s="86"/>
    </row>
    <row r="40" spans="1:17">
      <c r="A40" s="86"/>
      <c r="B40" s="86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6"/>
      <c r="N40" s="86"/>
      <c r="O40" s="86"/>
      <c r="P40" s="86"/>
      <c r="Q40" s="86"/>
    </row>
    <row r="41" spans="1:17">
      <c r="A41" s="86"/>
      <c r="B41" s="86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6"/>
      <c r="N41" s="86"/>
      <c r="O41" s="86"/>
      <c r="P41" s="86"/>
      <c r="Q41" s="86"/>
    </row>
    <row r="42" spans="1:17">
      <c r="A42" s="86"/>
      <c r="B42" s="86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6"/>
      <c r="N42" s="86"/>
      <c r="O42" s="86"/>
      <c r="P42" s="86"/>
      <c r="Q42" s="86"/>
    </row>
    <row r="43" spans="1:17">
      <c r="A43" s="86"/>
      <c r="B43" s="86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6"/>
      <c r="N43" s="86"/>
      <c r="O43" s="86"/>
      <c r="P43" s="86"/>
      <c r="Q43" s="86"/>
    </row>
    <row r="44" spans="1:17">
      <c r="A44" s="86"/>
      <c r="B44" s="86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6"/>
      <c r="N44" s="86"/>
      <c r="O44" s="86"/>
      <c r="P44" s="86"/>
      <c r="Q44" s="86"/>
    </row>
    <row r="45" spans="1:17">
      <c r="A45" s="86"/>
      <c r="B45" s="86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6"/>
      <c r="N45" s="86"/>
      <c r="O45" s="86"/>
      <c r="P45" s="86"/>
      <c r="Q45" s="86"/>
    </row>
    <row r="46" spans="1:17">
      <c r="A46" s="86"/>
      <c r="B46" s="86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6"/>
      <c r="N46" s="86"/>
      <c r="O46" s="86"/>
      <c r="P46" s="86"/>
      <c r="Q46" s="86"/>
    </row>
    <row r="47" spans="1:17">
      <c r="A47" s="86"/>
      <c r="B47" s="86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6"/>
      <c r="N47" s="86"/>
      <c r="O47" s="86"/>
      <c r="P47" s="86"/>
      <c r="Q47" s="86"/>
    </row>
    <row r="48" spans="1:17">
      <c r="A48" s="86"/>
      <c r="B48" s="86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6"/>
      <c r="N48" s="86"/>
      <c r="O48" s="86"/>
      <c r="P48" s="86"/>
      <c r="Q48" s="86"/>
    </row>
    <row r="49" spans="1:17">
      <c r="A49" s="86"/>
      <c r="B49" s="86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6"/>
      <c r="N49" s="86"/>
      <c r="O49" s="86"/>
      <c r="P49" s="86"/>
      <c r="Q49" s="86"/>
    </row>
    <row r="50" spans="1:17">
      <c r="A50" s="86"/>
      <c r="B50" s="86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6"/>
      <c r="N50" s="86"/>
      <c r="O50" s="86"/>
      <c r="P50" s="86"/>
      <c r="Q50" s="86"/>
    </row>
    <row r="51" spans="1:17">
      <c r="A51" s="86"/>
      <c r="B51" s="86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6"/>
      <c r="N51" s="86"/>
      <c r="O51" s="86"/>
      <c r="P51" s="86"/>
      <c r="Q51" s="86"/>
    </row>
    <row r="52" spans="1:17">
      <c r="A52" s="86"/>
      <c r="B52" s="86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6"/>
      <c r="N52" s="86"/>
      <c r="O52" s="86"/>
      <c r="P52" s="86"/>
      <c r="Q52" s="86"/>
    </row>
    <row r="53" spans="1:17">
      <c r="A53" s="86"/>
      <c r="B53" s="86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6"/>
      <c r="N53" s="86"/>
      <c r="O53" s="86"/>
      <c r="P53" s="86"/>
      <c r="Q53" s="86"/>
    </row>
    <row r="54" spans="1:17">
      <c r="A54" s="86"/>
      <c r="B54" s="86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6"/>
      <c r="N54" s="86"/>
      <c r="O54" s="86"/>
      <c r="P54" s="86"/>
      <c r="Q54" s="86"/>
    </row>
    <row r="55" spans="1:17">
      <c r="A55" s="86"/>
      <c r="B55" s="86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6"/>
      <c r="N55" s="86"/>
      <c r="O55" s="86"/>
      <c r="P55" s="86"/>
      <c r="Q55" s="86"/>
    </row>
    <row r="56" spans="1:17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</row>
    <row r="57" spans="1:17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</row>
    <row r="58" spans="1:17">
      <c r="A58" s="86"/>
      <c r="B58" s="88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</row>
    <row r="59" spans="1:17">
      <c r="A59" s="86"/>
      <c r="B59" s="88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</row>
    <row r="60" spans="1:17">
      <c r="A60" s="86"/>
      <c r="B60" s="88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</row>
    <row r="61" spans="1:17">
      <c r="A61" s="86"/>
      <c r="B61" s="88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</row>
    <row r="62" spans="1:17">
      <c r="A62" s="86"/>
      <c r="B62" s="88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</row>
    <row r="63" spans="1:17">
      <c r="A63" s="86"/>
      <c r="B63" s="88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</row>
    <row r="64" spans="1:17">
      <c r="A64" s="86"/>
      <c r="B64" s="88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</row>
    <row r="65" spans="1:17">
      <c r="A65" s="86"/>
      <c r="B65" s="88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</row>
    <row r="66" spans="1:17">
      <c r="A66" s="86"/>
      <c r="B66" s="88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</row>
    <row r="67" spans="1:17">
      <c r="A67" s="86"/>
      <c r="B67" s="88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</row>
    <row r="68" spans="1:17">
      <c r="A68" s="86"/>
      <c r="B68" s="88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</row>
    <row r="69" spans="1:17">
      <c r="A69" s="86"/>
      <c r="B69" s="88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</row>
    <row r="70" spans="1:17">
      <c r="A70" s="86"/>
      <c r="B70" s="88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</row>
    <row r="71" spans="1:17">
      <c r="A71" s="86"/>
      <c r="B71" s="88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7">
      <c r="A72" s="86"/>
      <c r="B72" s="88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</row>
    <row r="73" spans="1:17">
      <c r="A73" s="86"/>
      <c r="B73" s="88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</row>
    <row r="74" spans="1:17">
      <c r="A74" s="86"/>
      <c r="B74" s="88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</row>
    <row r="75" spans="1:17">
      <c r="A75" s="86"/>
      <c r="B75" s="88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</row>
    <row r="76" spans="1:17">
      <c r="A76" s="86"/>
      <c r="B76" s="88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</row>
    <row r="77" spans="1:17">
      <c r="A77" s="86"/>
      <c r="B77" s="88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</row>
    <row r="78" spans="1:17">
      <c r="A78" s="86"/>
      <c r="B78" s="88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</row>
    <row r="79" spans="1:17">
      <c r="A79" s="86"/>
      <c r="B79" s="88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</row>
    <row r="80" spans="1:17">
      <c r="A80" s="86"/>
      <c r="B80" s="88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</row>
    <row r="81" spans="1:17">
      <c r="A81" s="86"/>
      <c r="B81" s="88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</row>
    <row r="82" spans="1:17">
      <c r="A82" s="86"/>
      <c r="B82" s="88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</row>
    <row r="83" spans="1:17">
      <c r="A83" s="86"/>
      <c r="B83" s="88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</row>
    <row r="84" spans="1:17">
      <c r="A84" s="86"/>
      <c r="B84" s="88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</row>
    <row r="85" spans="1:17">
      <c r="A85" s="86"/>
      <c r="B85" s="88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</row>
    <row r="86" spans="1:17">
      <c r="A86" s="86"/>
      <c r="B86" s="88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</row>
    <row r="87" spans="1:17">
      <c r="A87" s="86"/>
      <c r="B87" s="88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</row>
    <row r="88" spans="1:17">
      <c r="A88" s="86"/>
      <c r="B88" s="88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</row>
    <row r="89" spans="1:17">
      <c r="A89" s="86"/>
      <c r="B89" s="88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</row>
    <row r="90" spans="1:17">
      <c r="A90" s="86"/>
      <c r="B90" s="88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</row>
    <row r="91" spans="1:17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</row>
    <row r="92" spans="1:17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</row>
    <row r="93" spans="1:17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</row>
    <row r="94" spans="1:17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</row>
    <row r="95" spans="1:17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</row>
    <row r="96" spans="1:17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</row>
    <row r="97" spans="1:17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</row>
  </sheetData>
  <mergeCells count="10">
    <mergeCell ref="D25:F25"/>
    <mergeCell ref="G25:L25"/>
    <mergeCell ref="G26:H26"/>
    <mergeCell ref="I26:J26"/>
    <mergeCell ref="K26:L26"/>
    <mergeCell ref="C2:E2"/>
    <mergeCell ref="F3:G3"/>
    <mergeCell ref="H3:I3"/>
    <mergeCell ref="J3:K3"/>
    <mergeCell ref="F2:K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L34"/>
  <sheetViews>
    <sheetView workbookViewId="0">
      <selection activeCell="H17" sqref="H17"/>
    </sheetView>
  </sheetViews>
  <sheetFormatPr defaultRowHeight="15"/>
  <cols>
    <col min="1" max="1" width="7.28515625" customWidth="1"/>
    <col min="2" max="4" width="10.5703125" bestFit="1" customWidth="1"/>
    <col min="8" max="10" width="9.5703125" bestFit="1" customWidth="1"/>
  </cols>
  <sheetData>
    <row r="2" spans="1:12">
      <c r="B2" t="s">
        <v>29</v>
      </c>
      <c r="J2" t="s">
        <v>31</v>
      </c>
    </row>
    <row r="3" spans="1:12">
      <c r="A3" t="s">
        <v>12</v>
      </c>
      <c r="B3" s="71" t="s">
        <v>1</v>
      </c>
      <c r="H3" s="70"/>
      <c r="I3" t="s">
        <v>12</v>
      </c>
      <c r="J3" s="70" t="s">
        <v>1</v>
      </c>
    </row>
    <row r="4" spans="1:12">
      <c r="A4">
        <v>0</v>
      </c>
      <c r="B4" s="55">
        <v>4.2515651678998294</v>
      </c>
      <c r="C4" s="55"/>
      <c r="H4" s="67"/>
      <c r="I4" s="70">
        <v>0</v>
      </c>
      <c r="J4" s="55">
        <v>42.515651678998296</v>
      </c>
      <c r="L4">
        <f>61.07/42.52</f>
        <v>1.4362652869238004</v>
      </c>
    </row>
    <row r="5" spans="1:12">
      <c r="A5">
        <v>4</v>
      </c>
      <c r="B5" s="55">
        <v>6.3488901536710296</v>
      </c>
      <c r="C5" s="55"/>
      <c r="H5" s="67"/>
      <c r="I5" s="70">
        <v>4</v>
      </c>
      <c r="J5" s="55">
        <v>63.488901536710294</v>
      </c>
    </row>
    <row r="6" spans="1:12">
      <c r="A6">
        <v>8</v>
      </c>
      <c r="B6" s="55">
        <v>5.6659077973819016</v>
      </c>
      <c r="C6" s="55"/>
      <c r="H6" s="67"/>
      <c r="I6" s="70">
        <v>8</v>
      </c>
      <c r="J6" s="55">
        <v>56.659077973819016</v>
      </c>
    </row>
    <row r="7" spans="1:12">
      <c r="A7">
        <v>12</v>
      </c>
      <c r="B7" s="55">
        <v>4.4536141149686967</v>
      </c>
      <c r="C7" s="55"/>
      <c r="H7" s="67"/>
      <c r="I7" s="70">
        <v>12</v>
      </c>
      <c r="J7" s="55">
        <v>44.536141149686969</v>
      </c>
    </row>
    <row r="8" spans="1:12">
      <c r="A8">
        <v>16</v>
      </c>
      <c r="B8" s="55">
        <v>4.47</v>
      </c>
      <c r="C8" s="55"/>
      <c r="H8" s="67"/>
      <c r="I8" s="70">
        <v>16</v>
      </c>
      <c r="J8" s="55">
        <v>44.699999999999996</v>
      </c>
    </row>
    <row r="9" spans="1:12">
      <c r="A9">
        <v>20</v>
      </c>
      <c r="B9" s="55">
        <v>4.49</v>
      </c>
      <c r="C9" s="55"/>
      <c r="H9" s="67"/>
      <c r="I9" s="70">
        <v>20</v>
      </c>
      <c r="J9" s="55">
        <v>44.900000000000006</v>
      </c>
    </row>
    <row r="10" spans="1:12">
      <c r="A10">
        <v>24</v>
      </c>
      <c r="B10" s="55">
        <v>4.5076835515082534</v>
      </c>
      <c r="C10" s="55"/>
      <c r="H10" s="67"/>
      <c r="I10" s="70">
        <v>24</v>
      </c>
      <c r="J10" s="55">
        <v>45.076835515082536</v>
      </c>
    </row>
    <row r="11" spans="1:12">
      <c r="A11">
        <v>28</v>
      </c>
      <c r="B11" s="55">
        <v>4.53</v>
      </c>
      <c r="C11" s="55"/>
      <c r="H11" s="67"/>
      <c r="I11" s="70">
        <v>28</v>
      </c>
      <c r="J11" s="55">
        <v>45.300000000000004</v>
      </c>
    </row>
    <row r="12" spans="1:12">
      <c r="A12">
        <v>32</v>
      </c>
      <c r="B12" s="55">
        <v>4.55</v>
      </c>
      <c r="C12" s="55"/>
      <c r="H12" s="67"/>
      <c r="I12" s="70">
        <v>32</v>
      </c>
      <c r="J12" s="55">
        <v>45.5</v>
      </c>
    </row>
    <row r="13" spans="1:12">
      <c r="A13">
        <v>36</v>
      </c>
      <c r="B13" s="55">
        <v>4.5560614684120662</v>
      </c>
      <c r="C13" s="55"/>
      <c r="H13" s="67"/>
      <c r="I13" s="70">
        <v>36</v>
      </c>
      <c r="J13" s="55">
        <v>45.560614684120665</v>
      </c>
    </row>
    <row r="14" spans="1:12">
      <c r="A14">
        <v>40</v>
      </c>
      <c r="B14" s="55">
        <v>4.3499999999999996</v>
      </c>
      <c r="C14" s="55"/>
      <c r="H14" s="67"/>
      <c r="I14" s="70">
        <v>40</v>
      </c>
      <c r="J14" s="55">
        <v>43.5</v>
      </c>
    </row>
    <row r="15" spans="1:12">
      <c r="A15">
        <v>44</v>
      </c>
      <c r="B15" s="55">
        <v>4.1500000000000004</v>
      </c>
      <c r="C15" s="55"/>
      <c r="H15" s="67"/>
      <c r="I15" s="70">
        <v>44</v>
      </c>
      <c r="J15" s="55">
        <v>41.5</v>
      </c>
    </row>
    <row r="16" spans="1:12">
      <c r="A16">
        <v>48</v>
      </c>
      <c r="B16" s="55">
        <v>3.9442231075697216</v>
      </c>
      <c r="C16" s="55"/>
      <c r="H16" s="67"/>
      <c r="I16" s="70">
        <v>48</v>
      </c>
      <c r="J16" s="55">
        <v>39.442231075697215</v>
      </c>
    </row>
    <row r="17" spans="1:10">
      <c r="A17">
        <v>52</v>
      </c>
      <c r="B17" s="55">
        <v>3.87</v>
      </c>
      <c r="C17" s="55"/>
      <c r="H17" s="67"/>
      <c r="I17" s="70">
        <v>52</v>
      </c>
      <c r="J17" s="55">
        <v>38.700000000000003</v>
      </c>
    </row>
    <row r="18" spans="1:10">
      <c r="A18">
        <v>56</v>
      </c>
      <c r="B18" s="55">
        <v>3.8</v>
      </c>
      <c r="C18" s="55"/>
      <c r="H18" s="67"/>
      <c r="I18" s="70">
        <v>56</v>
      </c>
      <c r="J18" s="55">
        <v>38</v>
      </c>
    </row>
    <row r="19" spans="1:10">
      <c r="A19">
        <v>60</v>
      </c>
      <c r="B19" s="55">
        <v>3.7307911212293683</v>
      </c>
      <c r="C19" s="55"/>
      <c r="H19" s="67"/>
      <c r="I19" s="70">
        <v>60</v>
      </c>
      <c r="J19" s="55">
        <v>37.307911212293682</v>
      </c>
    </row>
    <row r="20" spans="1:10">
      <c r="A20">
        <v>64</v>
      </c>
      <c r="B20" s="55">
        <v>3.16</v>
      </c>
      <c r="C20" s="55"/>
      <c r="H20" s="67"/>
      <c r="I20" s="70">
        <v>64</v>
      </c>
      <c r="J20" s="55">
        <v>31.6</v>
      </c>
    </row>
    <row r="21" spans="1:10">
      <c r="A21">
        <v>68</v>
      </c>
      <c r="B21" s="55">
        <v>2.63</v>
      </c>
      <c r="C21" s="55"/>
      <c r="H21" s="67"/>
      <c r="I21" s="70">
        <v>68</v>
      </c>
      <c r="J21" s="55">
        <v>26.299999999999997</v>
      </c>
    </row>
    <row r="22" spans="1:10">
      <c r="A22">
        <v>72</v>
      </c>
      <c r="B22" s="55">
        <v>2.0631758679567449</v>
      </c>
      <c r="C22" s="55"/>
      <c r="H22" s="67"/>
      <c r="I22" s="70">
        <v>72</v>
      </c>
      <c r="J22" s="55">
        <v>20.631758679567447</v>
      </c>
    </row>
    <row r="23" spans="1:10">
      <c r="A23">
        <v>76</v>
      </c>
      <c r="B23" s="55">
        <v>2.16</v>
      </c>
      <c r="C23" s="55"/>
      <c r="H23" s="67"/>
      <c r="I23" s="70">
        <v>76</v>
      </c>
      <c r="J23" s="55">
        <v>21.6</v>
      </c>
    </row>
    <row r="24" spans="1:10">
      <c r="A24">
        <v>80</v>
      </c>
      <c r="B24" s="55">
        <v>2.25</v>
      </c>
      <c r="C24" s="55"/>
      <c r="H24" s="67"/>
      <c r="I24" s="70">
        <v>80</v>
      </c>
      <c r="J24" s="55">
        <v>22.5</v>
      </c>
    </row>
    <row r="25" spans="1:10">
      <c r="A25">
        <v>84</v>
      </c>
      <c r="B25" s="55">
        <v>2.3505976095617531</v>
      </c>
      <c r="C25" s="55"/>
      <c r="H25" s="67"/>
      <c r="I25" s="70">
        <v>84</v>
      </c>
      <c r="J25" s="55">
        <v>23.50597609561753</v>
      </c>
    </row>
    <row r="26" spans="1:10">
      <c r="A26">
        <v>88</v>
      </c>
      <c r="B26" s="55">
        <v>2.21</v>
      </c>
      <c r="C26" s="55"/>
      <c r="H26" s="67"/>
      <c r="I26" s="70">
        <v>88</v>
      </c>
      <c r="J26" s="55">
        <v>22.1</v>
      </c>
    </row>
    <row r="27" spans="1:10">
      <c r="A27">
        <v>92</v>
      </c>
      <c r="B27" s="55">
        <v>1.98</v>
      </c>
      <c r="C27" s="55"/>
      <c r="H27" s="67"/>
      <c r="I27" s="70">
        <v>92</v>
      </c>
      <c r="J27" s="55">
        <v>19.8</v>
      </c>
    </row>
    <row r="28" spans="1:10">
      <c r="A28">
        <v>96</v>
      </c>
      <c r="B28" s="55">
        <v>1.7842914058053501</v>
      </c>
      <c r="C28" s="55"/>
      <c r="H28" s="67"/>
      <c r="I28" s="70">
        <v>96</v>
      </c>
      <c r="J28" s="55">
        <v>17.842914058053502</v>
      </c>
    </row>
    <row r="29" spans="1:10">
      <c r="A29">
        <v>100</v>
      </c>
      <c r="B29" s="55">
        <v>1.89</v>
      </c>
      <c r="C29" s="55"/>
      <c r="H29" s="67"/>
      <c r="I29" s="70">
        <v>100</v>
      </c>
      <c r="J29" s="55">
        <v>18.899999999999999</v>
      </c>
    </row>
    <row r="30" spans="1:10">
      <c r="A30">
        <v>104</v>
      </c>
      <c r="B30" s="55">
        <v>1.78</v>
      </c>
      <c r="C30" s="55"/>
      <c r="H30" s="67"/>
      <c r="I30" s="70">
        <v>104</v>
      </c>
      <c r="J30" s="55">
        <v>17.8</v>
      </c>
    </row>
    <row r="31" spans="1:10">
      <c r="A31">
        <v>108</v>
      </c>
      <c r="B31" s="55">
        <v>1.5196357427433127</v>
      </c>
      <c r="C31" s="55"/>
      <c r="H31" s="67"/>
      <c r="I31" s="70">
        <v>108</v>
      </c>
      <c r="J31" s="55">
        <v>15.196357427433128</v>
      </c>
    </row>
    <row r="32" spans="1:10">
      <c r="A32">
        <v>112</v>
      </c>
      <c r="B32" s="55">
        <v>1.43</v>
      </c>
      <c r="C32" s="55"/>
      <c r="H32" s="67"/>
      <c r="I32" s="70">
        <v>112</v>
      </c>
      <c r="J32" s="55">
        <v>14.299999999999999</v>
      </c>
    </row>
    <row r="33" spans="1:10">
      <c r="A33">
        <v>116</v>
      </c>
      <c r="B33" s="55">
        <v>1.35</v>
      </c>
      <c r="C33" s="55"/>
      <c r="H33" s="67"/>
      <c r="I33" s="70">
        <v>116</v>
      </c>
      <c r="J33" s="55">
        <v>13.5</v>
      </c>
    </row>
    <row r="34" spans="1:10">
      <c r="A34">
        <v>120</v>
      </c>
      <c r="B34" s="55">
        <v>1.26</v>
      </c>
      <c r="C34" s="55"/>
      <c r="H34" s="67"/>
      <c r="I34" s="70">
        <v>120</v>
      </c>
      <c r="J34" s="55">
        <v>12.6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Plan1</vt:lpstr>
      <vt:lpstr>Curva Padrão</vt:lpstr>
      <vt:lpstr>Massa celular</vt:lpstr>
      <vt:lpstr>Curva HACA</vt:lpstr>
      <vt:lpstr>Cons_Aç_HACA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Italo Matos</dc:creator>
  <cp:lastModifiedBy>Italo Matos</cp:lastModifiedBy>
  <dcterms:created xsi:type="dcterms:W3CDTF">2009-10-05T12:44:29Z</dcterms:created>
  <dcterms:modified xsi:type="dcterms:W3CDTF">2011-08-18T18:50:10Z</dcterms:modified>
</cp:coreProperties>
</file>